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AMD viti 2023-2024\2. Planet DSID  Mesimore+ Kurrikula+ Syllabuse 2023-2024\2. NAV Kurrikula+Plane auditor+Syllabuse v_2023-2024 + -\"/>
    </mc:Choice>
  </mc:AlternateContent>
  <xr:revisionPtr revIDLastSave="0" documentId="13_ncr:1_{B83A15AC-F494-45F8-BA8B-25989ACCB8D2}" xr6:coauthVersionLast="47" xr6:coauthVersionMax="47" xr10:uidLastSave="{00000000-0000-0000-0000-000000000000}"/>
  <bookViews>
    <workbookView xWindow="-204" yWindow="0" windowWidth="13968" windowHeight="12360" tabRatio="643" firstSheet="1" activeTab="1" xr2:uid="{00000000-000D-0000-FFFF-FFFF00000000}"/>
  </bookViews>
  <sheets>
    <sheet name="kurrikula NAV 22-23" sheetId="9" r:id="rId1"/>
    <sheet name="v-2023-2024" sheetId="10" r:id="rId2"/>
    <sheet name="kurrikula NAV new" sheetId="6" r:id="rId3"/>
    <sheet name="Plani mësimor NAV new " sheetId="7" r:id="rId4"/>
    <sheet name="Veprimtari NAV - A-E" sheetId="8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4" i="10" l="1"/>
  <c r="T44" i="10"/>
  <c r="S44" i="10"/>
  <c r="R44" i="10"/>
  <c r="Q44" i="10"/>
  <c r="O44" i="10"/>
  <c r="M43" i="10"/>
  <c r="V42" i="10"/>
  <c r="V41" i="10"/>
  <c r="V40" i="10"/>
  <c r="Y40" i="10" s="1"/>
  <c r="V39" i="10"/>
  <c r="V38" i="10"/>
  <c r="M38" i="10"/>
  <c r="V37" i="10"/>
  <c r="Y37" i="10" s="1"/>
  <c r="V36" i="10"/>
  <c r="V35" i="10"/>
  <c r="W35" i="10" s="1"/>
  <c r="M34" i="10"/>
  <c r="V33" i="10"/>
  <c r="V32" i="10"/>
  <c r="V31" i="10"/>
  <c r="V30" i="10"/>
  <c r="V29" i="10"/>
  <c r="M28" i="10"/>
  <c r="V27" i="10"/>
  <c r="V26" i="10"/>
  <c r="V25" i="10"/>
  <c r="Z24" i="10"/>
  <c r="X24" i="10"/>
  <c r="X44" i="10" s="1"/>
  <c r="W24" i="10"/>
  <c r="V24" i="10"/>
  <c r="V23" i="10"/>
  <c r="V22" i="10"/>
  <c r="V21" i="10"/>
  <c r="V19" i="10"/>
  <c r="V18" i="10"/>
  <c r="V17" i="10"/>
  <c r="V16" i="10"/>
  <c r="V15" i="10"/>
  <c r="V14" i="10"/>
  <c r="M13" i="10"/>
  <c r="V12" i="10"/>
  <c r="V11" i="10"/>
  <c r="V10" i="10"/>
  <c r="V9" i="10"/>
  <c r="V8" i="10"/>
  <c r="F8" i="10"/>
  <c r="F9" i="10" s="1"/>
  <c r="V7" i="10"/>
  <c r="F7" i="10"/>
  <c r="V6" i="10"/>
  <c r="V44" i="10" s="1"/>
  <c r="K49" i="9"/>
  <c r="K42" i="9"/>
  <c r="K50" i="9" s="1"/>
  <c r="K36" i="9"/>
  <c r="K30" i="9"/>
  <c r="K21" i="9"/>
  <c r="K14" i="9"/>
  <c r="K22" i="9" s="1"/>
  <c r="K14" i="6"/>
  <c r="K22" i="6" s="1"/>
  <c r="K21" i="6"/>
  <c r="K30" i="6"/>
  <c r="K37" i="6" s="1"/>
  <c r="K36" i="6"/>
  <c r="K42" i="6"/>
  <c r="K50" i="6" s="1"/>
  <c r="K49" i="6"/>
  <c r="W44" i="10" l="1"/>
  <c r="W45" i="10" s="1"/>
  <c r="Y24" i="10"/>
  <c r="Y44" i="10" s="1"/>
  <c r="K37" i="9"/>
  <c r="K51" i="9" s="1"/>
  <c r="K51" i="6"/>
  <c r="D40" i="8"/>
  <c r="D38" i="8"/>
  <c r="D33" i="8"/>
  <c r="D27" i="8"/>
  <c r="D10" i="8"/>
  <c r="D41" i="8" l="1"/>
  <c r="E27" i="8" s="1"/>
  <c r="D42" i="8"/>
  <c r="E38" i="8" l="1"/>
  <c r="E42" i="8"/>
  <c r="E33" i="8"/>
  <c r="E10" i="8"/>
  <c r="E41" i="8" s="1"/>
  <c r="E40" i="8"/>
  <c r="AA60" i="7"/>
  <c r="Z60" i="7"/>
  <c r="Y60" i="7"/>
  <c r="W60" i="7"/>
  <c r="V60" i="7"/>
  <c r="T60" i="7"/>
  <c r="S60" i="7"/>
  <c r="Q60" i="7"/>
  <c r="P60" i="7"/>
  <c r="N60" i="7"/>
  <c r="M60" i="7"/>
  <c r="K60" i="7"/>
  <c r="J60" i="7"/>
  <c r="H60" i="7"/>
  <c r="AD59" i="7"/>
  <c r="U59" i="7"/>
  <c r="R59" i="7"/>
  <c r="O59" i="7"/>
  <c r="L59" i="7"/>
  <c r="I59" i="7"/>
  <c r="AD58" i="7"/>
  <c r="X58" i="7"/>
  <c r="U58" i="7"/>
  <c r="R58" i="7"/>
  <c r="O58" i="7"/>
  <c r="L58" i="7"/>
  <c r="I58" i="7"/>
  <c r="AC56" i="7"/>
  <c r="AB56" i="7"/>
  <c r="X56" i="7"/>
  <c r="U56" i="7"/>
  <c r="R56" i="7"/>
  <c r="O56" i="7"/>
  <c r="L56" i="7"/>
  <c r="I56" i="7"/>
  <c r="G56" i="7" s="1"/>
  <c r="AC55" i="7"/>
  <c r="AB55" i="7"/>
  <c r="X55" i="7"/>
  <c r="U55" i="7"/>
  <c r="R55" i="7"/>
  <c r="O55" i="7"/>
  <c r="L55" i="7"/>
  <c r="I55" i="7"/>
  <c r="AC54" i="7"/>
  <c r="AB54" i="7"/>
  <c r="X54" i="7"/>
  <c r="X60" i="7" s="1"/>
  <c r="U54" i="7"/>
  <c r="R54" i="7"/>
  <c r="O54" i="7"/>
  <c r="L54" i="7"/>
  <c r="I54" i="7"/>
  <c r="AA52" i="7"/>
  <c r="Z52" i="7"/>
  <c r="Z61" i="7" s="1"/>
  <c r="Y52" i="7"/>
  <c r="W52" i="7"/>
  <c r="V52" i="7"/>
  <c r="T52" i="7"/>
  <c r="S52" i="7"/>
  <c r="S61" i="7" s="1"/>
  <c r="Q52" i="7"/>
  <c r="P52" i="7"/>
  <c r="N52" i="7"/>
  <c r="N61" i="7" s="1"/>
  <c r="M52" i="7"/>
  <c r="K52" i="7"/>
  <c r="J52" i="7"/>
  <c r="H52" i="7"/>
  <c r="AC51" i="7"/>
  <c r="AB51" i="7"/>
  <c r="X51" i="7"/>
  <c r="U51" i="7"/>
  <c r="R51" i="7"/>
  <c r="O51" i="7"/>
  <c r="L51" i="7"/>
  <c r="I51" i="7"/>
  <c r="AC50" i="7"/>
  <c r="AB50" i="7"/>
  <c r="X50" i="7"/>
  <c r="U50" i="7"/>
  <c r="R50" i="7"/>
  <c r="O50" i="7"/>
  <c r="L50" i="7"/>
  <c r="I50" i="7"/>
  <c r="AC49" i="7"/>
  <c r="AB49" i="7"/>
  <c r="X49" i="7"/>
  <c r="U49" i="7"/>
  <c r="R49" i="7"/>
  <c r="O49" i="7"/>
  <c r="L49" i="7"/>
  <c r="I49" i="7"/>
  <c r="AC48" i="7"/>
  <c r="AB48" i="7"/>
  <c r="AB52" i="7" s="1"/>
  <c r="X48" i="7"/>
  <c r="U48" i="7"/>
  <c r="R48" i="7"/>
  <c r="O48" i="7"/>
  <c r="O52" i="7" s="1"/>
  <c r="L48" i="7"/>
  <c r="I48" i="7"/>
  <c r="AA43" i="7"/>
  <c r="Z43" i="7"/>
  <c r="Y43" i="7"/>
  <c r="W43" i="7"/>
  <c r="V43" i="7"/>
  <c r="T43" i="7"/>
  <c r="S43" i="7"/>
  <c r="Q43" i="7"/>
  <c r="P43" i="7"/>
  <c r="N43" i="7"/>
  <c r="M43" i="7"/>
  <c r="K43" i="7"/>
  <c r="J43" i="7"/>
  <c r="H43" i="7"/>
  <c r="AD42" i="7"/>
  <c r="X42" i="7"/>
  <c r="U42" i="7"/>
  <c r="R42" i="7"/>
  <c r="O42" i="7"/>
  <c r="L42" i="7"/>
  <c r="I42" i="7"/>
  <c r="AC41" i="7"/>
  <c r="AB41" i="7"/>
  <c r="X41" i="7"/>
  <c r="U41" i="7"/>
  <c r="R41" i="7"/>
  <c r="O41" i="7"/>
  <c r="L41" i="7"/>
  <c r="I41" i="7"/>
  <c r="AC40" i="7"/>
  <c r="AB40" i="7"/>
  <c r="AD40" i="7" s="1"/>
  <c r="X40" i="7"/>
  <c r="U40" i="7"/>
  <c r="R40" i="7"/>
  <c r="O40" i="7"/>
  <c r="L40" i="7"/>
  <c r="I40" i="7"/>
  <c r="AC39" i="7"/>
  <c r="AB39" i="7"/>
  <c r="AD39" i="7" s="1"/>
  <c r="X39" i="7"/>
  <c r="U39" i="7"/>
  <c r="R39" i="7"/>
  <c r="O39" i="7"/>
  <c r="L39" i="7"/>
  <c r="I39" i="7"/>
  <c r="AC38" i="7"/>
  <c r="AB38" i="7"/>
  <c r="X38" i="7"/>
  <c r="X43" i="7" s="1"/>
  <c r="U38" i="7"/>
  <c r="R38" i="7"/>
  <c r="O38" i="7"/>
  <c r="L38" i="7"/>
  <c r="L43" i="7" s="1"/>
  <c r="I38" i="7"/>
  <c r="AA36" i="7"/>
  <c r="Z36" i="7"/>
  <c r="Y36" i="7"/>
  <c r="Y44" i="7" s="1"/>
  <c r="W36" i="7"/>
  <c r="V36" i="7"/>
  <c r="T36" i="7"/>
  <c r="S36" i="7"/>
  <c r="Q36" i="7"/>
  <c r="P36" i="7"/>
  <c r="N36" i="7"/>
  <c r="M36" i="7"/>
  <c r="M44" i="7" s="1"/>
  <c r="K36" i="7"/>
  <c r="J36" i="7"/>
  <c r="H36" i="7"/>
  <c r="AC34" i="7"/>
  <c r="AB34" i="7"/>
  <c r="X34" i="7"/>
  <c r="U34" i="7"/>
  <c r="R34" i="7"/>
  <c r="O34" i="7"/>
  <c r="L34" i="7"/>
  <c r="I34" i="7"/>
  <c r="AD33" i="7"/>
  <c r="AC33" i="7"/>
  <c r="AB33" i="7"/>
  <c r="X33" i="7"/>
  <c r="U33" i="7"/>
  <c r="R33" i="7"/>
  <c r="O33" i="7"/>
  <c r="L33" i="7"/>
  <c r="I33" i="7"/>
  <c r="AC32" i="7"/>
  <c r="AB32" i="7"/>
  <c r="AD32" i="7" s="1"/>
  <c r="X32" i="7"/>
  <c r="U32" i="7"/>
  <c r="R32" i="7"/>
  <c r="O32" i="7"/>
  <c r="L32" i="7"/>
  <c r="I32" i="7"/>
  <c r="AC31" i="7"/>
  <c r="AB31" i="7"/>
  <c r="X31" i="7"/>
  <c r="U31" i="7"/>
  <c r="R31" i="7"/>
  <c r="O31" i="7"/>
  <c r="L31" i="7"/>
  <c r="I31" i="7"/>
  <c r="AC30" i="7"/>
  <c r="AB30" i="7"/>
  <c r="X30" i="7"/>
  <c r="U30" i="7"/>
  <c r="R30" i="7"/>
  <c r="O30" i="7"/>
  <c r="L30" i="7"/>
  <c r="I30" i="7"/>
  <c r="AC29" i="7"/>
  <c r="AB29" i="7"/>
  <c r="AB36" i="7" s="1"/>
  <c r="X29" i="7"/>
  <c r="U29" i="7"/>
  <c r="R29" i="7"/>
  <c r="O29" i="7"/>
  <c r="O36" i="7" s="1"/>
  <c r="L29" i="7"/>
  <c r="I29" i="7"/>
  <c r="AA24" i="7"/>
  <c r="Z24" i="7"/>
  <c r="Y24" i="7"/>
  <c r="W24" i="7"/>
  <c r="V24" i="7"/>
  <c r="T24" i="7"/>
  <c r="S24" i="7"/>
  <c r="Q24" i="7"/>
  <c r="P24" i="7"/>
  <c r="N24" i="7"/>
  <c r="M24" i="7"/>
  <c r="K24" i="7"/>
  <c r="J24" i="7"/>
  <c r="H24" i="7"/>
  <c r="AC23" i="7"/>
  <c r="AB23" i="7"/>
  <c r="AD23" i="7" s="1"/>
  <c r="X23" i="7"/>
  <c r="U23" i="7"/>
  <c r="R23" i="7"/>
  <c r="O23" i="7"/>
  <c r="L23" i="7"/>
  <c r="I23" i="7"/>
  <c r="AC22" i="7"/>
  <c r="AB22" i="7"/>
  <c r="AD22" i="7" s="1"/>
  <c r="X22" i="7"/>
  <c r="U22" i="7"/>
  <c r="R22" i="7"/>
  <c r="O22" i="7"/>
  <c r="L22" i="7"/>
  <c r="I22" i="7"/>
  <c r="AC21" i="7"/>
  <c r="AB21" i="7"/>
  <c r="X21" i="7"/>
  <c r="U21" i="7"/>
  <c r="R21" i="7"/>
  <c r="O21" i="7"/>
  <c r="L21" i="7"/>
  <c r="I21" i="7"/>
  <c r="AC20" i="7"/>
  <c r="AB20" i="7"/>
  <c r="X20" i="7"/>
  <c r="U20" i="7"/>
  <c r="R20" i="7"/>
  <c r="O20" i="7"/>
  <c r="L20" i="7"/>
  <c r="I20" i="7"/>
  <c r="AC19" i="7"/>
  <c r="AB19" i="7"/>
  <c r="X19" i="7"/>
  <c r="U19" i="7"/>
  <c r="R19" i="7"/>
  <c r="O19" i="7"/>
  <c r="L19" i="7"/>
  <c r="I19" i="7"/>
  <c r="AC18" i="7"/>
  <c r="AB18" i="7"/>
  <c r="AD18" i="7" s="1"/>
  <c r="X18" i="7"/>
  <c r="U18" i="7"/>
  <c r="R18" i="7"/>
  <c r="O18" i="7"/>
  <c r="L18" i="7"/>
  <c r="I18" i="7"/>
  <c r="AA16" i="7"/>
  <c r="AA25" i="7" s="1"/>
  <c r="Z16" i="7"/>
  <c r="Z25" i="7" s="1"/>
  <c r="Y16" i="7"/>
  <c r="W16" i="7"/>
  <c r="V16" i="7"/>
  <c r="V25" i="7" s="1"/>
  <c r="T16" i="7"/>
  <c r="S16" i="7"/>
  <c r="Q16" i="7"/>
  <c r="P16" i="7"/>
  <c r="P25" i="7" s="1"/>
  <c r="N16" i="7"/>
  <c r="N25" i="7" s="1"/>
  <c r="M16" i="7"/>
  <c r="K16" i="7"/>
  <c r="J16" i="7"/>
  <c r="J25" i="7" s="1"/>
  <c r="H16" i="7"/>
  <c r="AC14" i="7"/>
  <c r="AB14" i="7"/>
  <c r="AD14" i="7" s="1"/>
  <c r="X14" i="7"/>
  <c r="U14" i="7"/>
  <c r="R14" i="7"/>
  <c r="O14" i="7"/>
  <c r="L14" i="7"/>
  <c r="I14" i="7"/>
  <c r="AC13" i="7"/>
  <c r="AB13" i="7"/>
  <c r="X13" i="7"/>
  <c r="U13" i="7"/>
  <c r="R13" i="7"/>
  <c r="O13" i="7"/>
  <c r="L13" i="7"/>
  <c r="I13" i="7"/>
  <c r="AC12" i="7"/>
  <c r="AB12" i="7"/>
  <c r="X12" i="7"/>
  <c r="U12" i="7"/>
  <c r="R12" i="7"/>
  <c r="O12" i="7"/>
  <c r="L12" i="7"/>
  <c r="I12" i="7"/>
  <c r="AC11" i="7"/>
  <c r="AB11" i="7"/>
  <c r="AD11" i="7" s="1"/>
  <c r="X11" i="7"/>
  <c r="U11" i="7"/>
  <c r="R11" i="7"/>
  <c r="O11" i="7"/>
  <c r="L11" i="7"/>
  <c r="I11" i="7"/>
  <c r="AC10" i="7"/>
  <c r="AB10" i="7"/>
  <c r="X10" i="7"/>
  <c r="U10" i="7"/>
  <c r="O10" i="7"/>
  <c r="I10" i="7"/>
  <c r="AC9" i="7"/>
  <c r="AB9" i="7"/>
  <c r="AD9" i="7" s="1"/>
  <c r="X9" i="7"/>
  <c r="U9" i="7"/>
  <c r="R9" i="7"/>
  <c r="O9" i="7"/>
  <c r="L9" i="7"/>
  <c r="I9" i="7"/>
  <c r="AD49" i="7" l="1"/>
  <c r="L60" i="7"/>
  <c r="T25" i="7"/>
  <c r="H25" i="7"/>
  <c r="M61" i="7"/>
  <c r="Y61" i="7"/>
  <c r="G33" i="7"/>
  <c r="AD10" i="7"/>
  <c r="G10" i="7"/>
  <c r="K25" i="7"/>
  <c r="W25" i="7"/>
  <c r="J44" i="7"/>
  <c r="V44" i="7"/>
  <c r="AD13" i="7"/>
  <c r="M25" i="7"/>
  <c r="M62" i="7" s="1"/>
  <c r="S25" i="7"/>
  <c r="Y25" i="7"/>
  <c r="AD31" i="7"/>
  <c r="Q44" i="7"/>
  <c r="G39" i="7"/>
  <c r="G40" i="7"/>
  <c r="G55" i="7"/>
  <c r="R24" i="7"/>
  <c r="AC24" i="7"/>
  <c r="AD20" i="7"/>
  <c r="G51" i="7"/>
  <c r="X16" i="7"/>
  <c r="Q25" i="7"/>
  <c r="P44" i="7"/>
  <c r="AD38" i="7"/>
  <c r="G49" i="7"/>
  <c r="G50" i="7"/>
  <c r="P61" i="7"/>
  <c r="I16" i="7"/>
  <c r="U16" i="7"/>
  <c r="R16" i="7"/>
  <c r="AC16" i="7"/>
  <c r="AD12" i="7"/>
  <c r="J62" i="7"/>
  <c r="AD19" i="7"/>
  <c r="G30" i="7"/>
  <c r="AD30" i="7"/>
  <c r="H44" i="7"/>
  <c r="N44" i="7"/>
  <c r="N62" i="7" s="1"/>
  <c r="T44" i="7"/>
  <c r="Z44" i="7"/>
  <c r="O43" i="7"/>
  <c r="O44" i="7" s="1"/>
  <c r="AB43" i="7"/>
  <c r="G41" i="7"/>
  <c r="AA44" i="7"/>
  <c r="R52" i="7"/>
  <c r="AC52" i="7"/>
  <c r="AD50" i="7"/>
  <c r="J61" i="7"/>
  <c r="V61" i="7"/>
  <c r="V62" i="7" s="1"/>
  <c r="AA61" i="7"/>
  <c r="O60" i="7"/>
  <c r="O61" i="7" s="1"/>
  <c r="AB60" i="7"/>
  <c r="G14" i="7"/>
  <c r="I24" i="7"/>
  <c r="I25" i="7" s="1"/>
  <c r="U24" i="7"/>
  <c r="U25" i="7" s="1"/>
  <c r="G23" i="7"/>
  <c r="I36" i="7"/>
  <c r="U36" i="7"/>
  <c r="AD29" i="7"/>
  <c r="R36" i="7"/>
  <c r="AC36" i="7"/>
  <c r="G32" i="7"/>
  <c r="K44" i="7"/>
  <c r="W44" i="7"/>
  <c r="W62" i="7" s="1"/>
  <c r="K61" i="7"/>
  <c r="Q61" i="7"/>
  <c r="Q62" i="7" s="1"/>
  <c r="W61" i="7"/>
  <c r="G54" i="7"/>
  <c r="R60" i="7"/>
  <c r="AC60" i="7"/>
  <c r="H61" i="7"/>
  <c r="H62" i="7" s="1"/>
  <c r="T61" i="7"/>
  <c r="L16" i="7"/>
  <c r="Y62" i="7"/>
  <c r="L24" i="7"/>
  <c r="X24" i="7"/>
  <c r="G20" i="7"/>
  <c r="L36" i="7"/>
  <c r="L44" i="7" s="1"/>
  <c r="X36" i="7"/>
  <c r="X44" i="7" s="1"/>
  <c r="G31" i="7"/>
  <c r="G34" i="7"/>
  <c r="AD34" i="7"/>
  <c r="I43" i="7"/>
  <c r="U43" i="7"/>
  <c r="R43" i="7"/>
  <c r="AC43" i="7"/>
  <c r="AD41" i="7"/>
  <c r="AD43" i="7" s="1"/>
  <c r="S44" i="7"/>
  <c r="S62" i="7" s="1"/>
  <c r="G48" i="7"/>
  <c r="X52" i="7"/>
  <c r="X61" i="7" s="1"/>
  <c r="I52" i="7"/>
  <c r="U52" i="7"/>
  <c r="AD51" i="7"/>
  <c r="I60" i="7"/>
  <c r="U60" i="7"/>
  <c r="AD55" i="7"/>
  <c r="AD56" i="7"/>
  <c r="G12" i="7"/>
  <c r="O16" i="7"/>
  <c r="G13" i="7"/>
  <c r="G19" i="7"/>
  <c r="G21" i="7"/>
  <c r="AD21" i="7"/>
  <c r="AD24" i="7" s="1"/>
  <c r="G11" i="7"/>
  <c r="O24" i="7"/>
  <c r="AB24" i="7"/>
  <c r="G22" i="7"/>
  <c r="P62" i="7"/>
  <c r="Z62" i="7"/>
  <c r="O25" i="7"/>
  <c r="AB44" i="7"/>
  <c r="AB61" i="7"/>
  <c r="R25" i="7"/>
  <c r="G9" i="7"/>
  <c r="G18" i="7"/>
  <c r="G29" i="7"/>
  <c r="G38" i="7"/>
  <c r="AD48" i="7"/>
  <c r="L52" i="7"/>
  <c r="L61" i="7" s="1"/>
  <c r="AD54" i="7"/>
  <c r="AB16" i="7"/>
  <c r="T62" i="7" l="1"/>
  <c r="AC25" i="7"/>
  <c r="AD16" i="7"/>
  <c r="AD60" i="7"/>
  <c r="I61" i="7"/>
  <c r="X25" i="7"/>
  <c r="X62" i="7" s="1"/>
  <c r="J65" i="7"/>
  <c r="AA62" i="7"/>
  <c r="J67" i="7" s="1"/>
  <c r="AD52" i="7"/>
  <c r="AB25" i="7"/>
  <c r="G52" i="7"/>
  <c r="G60" i="7"/>
  <c r="L25" i="7"/>
  <c r="L62" i="7" s="1"/>
  <c r="U44" i="7"/>
  <c r="G16" i="7"/>
  <c r="G25" i="7" s="1"/>
  <c r="AD36" i="7"/>
  <c r="K62" i="7"/>
  <c r="AB62" i="7"/>
  <c r="J63" i="7" s="1"/>
  <c r="G36" i="7"/>
  <c r="R44" i="7"/>
  <c r="R61" i="7"/>
  <c r="U61" i="7"/>
  <c r="G43" i="7"/>
  <c r="AC44" i="7"/>
  <c r="I44" i="7"/>
  <c r="I62" i="7" s="1"/>
  <c r="AC61" i="7"/>
  <c r="AD25" i="7"/>
  <c r="G24" i="7"/>
  <c r="AD44" i="7"/>
  <c r="O62" i="7"/>
  <c r="R62" i="7" l="1"/>
  <c r="J66" i="7"/>
  <c r="K66" i="7" s="1"/>
  <c r="AD61" i="7"/>
  <c r="AD62" i="7"/>
  <c r="K63" i="7" s="1"/>
  <c r="K65" i="7"/>
  <c r="AC62" i="7"/>
  <c r="J64" i="7" s="1"/>
  <c r="K64" i="7" s="1"/>
  <c r="U62" i="7"/>
  <c r="G44" i="7"/>
  <c r="G62" i="7" s="1"/>
  <c r="G61" i="7"/>
  <c r="K67" i="7"/>
  <c r="M2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ALMA</author>
  </authors>
  <commentList>
    <comment ref="O24" authorId="0" shapeId="0" xr:uid="{D52A433C-C7D5-4935-A7E1-76FDC5EA8B61}">
      <text>
        <r>
          <rPr>
            <b/>
            <sz val="9"/>
            <color indexed="81"/>
            <rFont val="Tahoma"/>
            <family val="2"/>
          </rPr>
          <t>ishte 45</t>
        </r>
      </text>
    </comment>
  </commentList>
</comments>
</file>

<file path=xl/sharedStrings.xml><?xml version="1.0" encoding="utf-8"?>
<sst xmlns="http://schemas.openxmlformats.org/spreadsheetml/2006/main" count="798" uniqueCount="297">
  <si>
    <t>Semestri</t>
  </si>
  <si>
    <t>ECTS</t>
  </si>
  <si>
    <t>Mësim në auditor dhe terren</t>
  </si>
  <si>
    <t>Gjithsej</t>
  </si>
  <si>
    <t>Provime</t>
  </si>
  <si>
    <t>Në auditor</t>
  </si>
  <si>
    <t>studim individual</t>
  </si>
  <si>
    <t>Totali</t>
  </si>
  <si>
    <t>Viti I</t>
  </si>
  <si>
    <t>Viti II</t>
  </si>
  <si>
    <t>Viti III</t>
  </si>
  <si>
    <t>Departamenti i Shkencave Inxhinierike dhe Detarisë</t>
  </si>
  <si>
    <t>Semestri i parë</t>
  </si>
  <si>
    <t>Teknologji informacioni dhe komunikimi</t>
  </si>
  <si>
    <t>Semestri i dytë</t>
  </si>
  <si>
    <t>Në Total Viti I</t>
  </si>
  <si>
    <t>Në Total Viti II</t>
  </si>
  <si>
    <t>Në Total Viti III</t>
  </si>
  <si>
    <t>TOTALI</t>
  </si>
  <si>
    <t>Aparaturat elektronike navigacionale</t>
  </si>
  <si>
    <t>Stabilitet anije</t>
  </si>
  <si>
    <t>I</t>
  </si>
  <si>
    <t>II</t>
  </si>
  <si>
    <t>Semestri I</t>
  </si>
  <si>
    <t>Semestri II</t>
  </si>
  <si>
    <t>Astronomi detare</t>
  </si>
  <si>
    <t>Drejtim dhe manovrim anije</t>
  </si>
  <si>
    <t>Mbrojtje Diplome</t>
  </si>
  <si>
    <t>Ushtrime</t>
  </si>
  <si>
    <t>Leksion</t>
  </si>
  <si>
    <t>Laborator</t>
  </si>
  <si>
    <t>Projekt /Detyrë kursi</t>
  </si>
  <si>
    <t>Orë në javë  në auditor</t>
  </si>
  <si>
    <t>Fakulteti i Studimeve Profesionale</t>
  </si>
  <si>
    <t>shuma</t>
  </si>
  <si>
    <t>Orë në auditor</t>
  </si>
  <si>
    <t>Orë studim individual</t>
  </si>
  <si>
    <t>orë formimi teorik</t>
  </si>
  <si>
    <t xml:space="preserve">orë formimi praktik </t>
  </si>
  <si>
    <t xml:space="preserve">orë aftësimi praktik </t>
  </si>
  <si>
    <t>orë auditor/ orë totale</t>
  </si>
  <si>
    <t>orë studimi individual/ orë totale</t>
  </si>
  <si>
    <t>10-15%</t>
  </si>
  <si>
    <t>(Leksion+ Ushtrime+Projekt/ detyrë kursi )/ orë auditor</t>
  </si>
  <si>
    <t>(Seminar+Laborator + Praktikë Lëndore+ Praktikë profesionale)/ orë në auditor</t>
  </si>
  <si>
    <t xml:space="preserve">Praktika profesionale, praktika në terren </t>
  </si>
  <si>
    <t>D</t>
  </si>
  <si>
    <t>B</t>
  </si>
  <si>
    <t>A</t>
  </si>
  <si>
    <t>Z</t>
  </si>
  <si>
    <t>C</t>
  </si>
  <si>
    <t>E</t>
  </si>
  <si>
    <t>CST 130</t>
  </si>
  <si>
    <t>NAV 223</t>
  </si>
  <si>
    <t>NAV 320</t>
  </si>
  <si>
    <t>NAV 398</t>
  </si>
  <si>
    <r>
      <t xml:space="preserve">Forma të kontrollit të vazhdueshëm dhe seanca të praktikave </t>
    </r>
    <r>
      <rPr>
        <b/>
        <sz val="8.5"/>
        <color rgb="FFC00000"/>
        <rFont val="Book Antiqua"/>
        <family val="1"/>
      </rPr>
      <t>lëndore</t>
    </r>
    <r>
      <rPr>
        <b/>
        <sz val="8.5"/>
        <color theme="1"/>
        <rFont val="Book Antiqua"/>
        <family val="1"/>
      </rPr>
      <t xml:space="preserve">  në auditor</t>
    </r>
  </si>
  <si>
    <t xml:space="preserve">Seminar </t>
  </si>
  <si>
    <t>CST 177</t>
  </si>
  <si>
    <t>Ligjshmëri detare</t>
  </si>
  <si>
    <t>Menaxhimi i resurseve njerëzore</t>
  </si>
  <si>
    <t>Sistemet detare të fuqisë</t>
  </si>
  <si>
    <t>Mirëmbajtja dhe operimi i anijes</t>
  </si>
  <si>
    <t>DET 277</t>
  </si>
  <si>
    <t xml:space="preserve">Komunikim detar </t>
  </si>
  <si>
    <t>NAV 255</t>
  </si>
  <si>
    <t>Shërbimi në anije</t>
  </si>
  <si>
    <t>Përpunim dhe stivim ngarkese</t>
  </si>
  <si>
    <t>Praktikë profesionale detare 2</t>
  </si>
  <si>
    <t>Praktikë profesionale detare 1</t>
  </si>
  <si>
    <t>Menaxhimi i sigurtë &amp; Risku në transportin detar</t>
  </si>
  <si>
    <t>DET 245</t>
  </si>
  <si>
    <t>Lundrimi në nivel menaxherial</t>
  </si>
  <si>
    <t>NAV 330</t>
  </si>
  <si>
    <t xml:space="preserve">Praktikë navigacionale/ Simulator </t>
  </si>
  <si>
    <t>NAV 362</t>
  </si>
  <si>
    <t>NAV 312</t>
  </si>
  <si>
    <t>Anglisht detare I</t>
  </si>
  <si>
    <t xml:space="preserve"> Baza navigimi dhe Lundrim bregdetar 1</t>
  </si>
  <si>
    <t xml:space="preserve"> Siguria në det dhe kërkim-shpëtimi</t>
  </si>
  <si>
    <t>Shkenca e aplikuar kompjuterike</t>
  </si>
  <si>
    <t xml:space="preserve"> Baza navigimi dhe Lundrim bregdetar 2</t>
  </si>
  <si>
    <t>DET 216</t>
  </si>
  <si>
    <t>Meteorologji detare dhe oqeanografi</t>
  </si>
  <si>
    <t>Anglisht detare II</t>
  </si>
  <si>
    <t>Lundrim elektronik &amp; Sistemi lundrimor i  integruar</t>
  </si>
  <si>
    <t xml:space="preserve"> Konstruksion anije</t>
  </si>
  <si>
    <t xml:space="preserve">DET 210 </t>
  </si>
  <si>
    <t>Agjensitë detare dhe çarterimi</t>
  </si>
  <si>
    <t>LAWS 225</t>
  </si>
  <si>
    <t>Mbrojtja e detit dhe e mjedisit detar</t>
  </si>
  <si>
    <t>NAV 222</t>
  </si>
  <si>
    <t>MEK 250</t>
  </si>
  <si>
    <t>Sigurimi i anijeve dhe ligjshmëria tregtare</t>
  </si>
  <si>
    <t>DET 247</t>
  </si>
  <si>
    <t>PHYS 220</t>
  </si>
  <si>
    <t>Praktikë profesionale + Laborator</t>
  </si>
  <si>
    <t xml:space="preserve">Lëndë </t>
  </si>
  <si>
    <t>ECON 230</t>
  </si>
  <si>
    <t>DET 314</t>
  </si>
  <si>
    <t>NAV 250</t>
  </si>
  <si>
    <t>LANG 132</t>
  </si>
  <si>
    <r>
      <rPr>
        <sz val="10"/>
        <rFont val="Book Antiqua"/>
        <family val="1"/>
      </rPr>
      <t>NAV</t>
    </r>
    <r>
      <rPr>
        <b/>
        <sz val="10"/>
        <rFont val="Book Antiqua"/>
        <family val="1"/>
      </rPr>
      <t xml:space="preserve"> </t>
    </r>
    <r>
      <rPr>
        <sz val="10"/>
        <rFont val="Book Antiqua"/>
        <family val="1"/>
      </rPr>
      <t>314</t>
    </r>
  </si>
  <si>
    <r>
      <t>DET 21</t>
    </r>
    <r>
      <rPr>
        <b/>
        <sz val="10"/>
        <rFont val="Book Antiqua"/>
        <family val="1"/>
      </rPr>
      <t>7</t>
    </r>
  </si>
  <si>
    <t>LAWS 176</t>
  </si>
  <si>
    <t>DET 224</t>
  </si>
  <si>
    <t>NAV 361</t>
  </si>
  <si>
    <t xml:space="preserve">MATH 204 </t>
  </si>
  <si>
    <r>
      <rPr>
        <sz val="10"/>
        <rFont val="Book Antiqua"/>
        <family val="1"/>
      </rPr>
      <t xml:space="preserve">Matematikë 2 </t>
    </r>
    <r>
      <rPr>
        <b/>
        <sz val="10"/>
        <rFont val="Book Antiqua"/>
        <family val="1"/>
      </rPr>
      <t xml:space="preserve">  </t>
    </r>
  </si>
  <si>
    <r>
      <rPr>
        <sz val="10"/>
        <rFont val="Book Antiqua"/>
        <family val="1"/>
      </rPr>
      <t xml:space="preserve">Mekanikë  teknike  </t>
    </r>
    <r>
      <rPr>
        <b/>
        <sz val="10"/>
        <rFont val="Book Antiqua"/>
        <family val="1"/>
      </rPr>
      <t xml:space="preserve">       </t>
    </r>
  </si>
  <si>
    <t xml:space="preserve">NAV 215 </t>
  </si>
  <si>
    <t>LAWS 141</t>
  </si>
  <si>
    <t xml:space="preserve">MATH 203 </t>
  </si>
  <si>
    <r>
      <rPr>
        <sz val="10"/>
        <rFont val="Book Antiqua"/>
        <family val="1"/>
      </rPr>
      <t xml:space="preserve">Matematikë 1 </t>
    </r>
    <r>
      <rPr>
        <b/>
        <sz val="10"/>
        <rFont val="Book Antiqua"/>
        <family val="1"/>
      </rPr>
      <t xml:space="preserve"> </t>
    </r>
  </si>
  <si>
    <t xml:space="preserve">PHYS 191 </t>
  </si>
  <si>
    <r>
      <rPr>
        <sz val="10"/>
        <rFont val="Book Antiqua"/>
        <family val="1"/>
      </rPr>
      <t xml:space="preserve">Fizikë  1   </t>
    </r>
    <r>
      <rPr>
        <b/>
        <sz val="10"/>
        <rFont val="Book Antiqua"/>
        <family val="1"/>
      </rPr>
      <t xml:space="preserve">      </t>
    </r>
  </si>
  <si>
    <t>LANG 131</t>
  </si>
  <si>
    <t xml:space="preserve">NAV 214 </t>
  </si>
  <si>
    <t>Tipi i Veprimtarisë (A-E)</t>
  </si>
  <si>
    <t>Kredite/</t>
  </si>
  <si>
    <t xml:space="preserve">% e </t>
  </si>
  <si>
    <t>krediteve</t>
  </si>
  <si>
    <r>
      <t xml:space="preserve">LËNDË BAZË – përgatitje metodologjike dhe  kulturë e përgjithshme </t>
    </r>
    <r>
      <rPr>
        <b/>
        <sz val="9"/>
        <color rgb="FFC00000"/>
        <rFont val="Century Schoolbook"/>
        <family val="1"/>
      </rPr>
      <t>(A)</t>
    </r>
    <r>
      <rPr>
        <b/>
        <sz val="9"/>
        <color theme="1"/>
        <rFont val="Century Schoolbook"/>
        <family val="1"/>
      </rPr>
      <t xml:space="preserve">                                            </t>
    </r>
  </si>
  <si>
    <t>Fizikë I</t>
  </si>
  <si>
    <t xml:space="preserve">15-20 % </t>
  </si>
  <si>
    <t>Matematikë I + II</t>
  </si>
  <si>
    <t>Mekanikë teknike</t>
  </si>
  <si>
    <t>Ekonomi dhe Menaxhim Detar</t>
  </si>
  <si>
    <r>
      <t xml:space="preserve">LËNDË KARAKTERIZUESE – përgatitje për disiplinën shkencore </t>
    </r>
    <r>
      <rPr>
        <b/>
        <sz val="10"/>
        <color rgb="FFC00000"/>
        <rFont val="Century Schoolbook"/>
        <family val="1"/>
      </rPr>
      <t xml:space="preserve">(B) </t>
    </r>
    <r>
      <rPr>
        <b/>
        <sz val="10"/>
        <color theme="1"/>
        <rFont val="Century Schoolbook"/>
        <family val="1"/>
      </rPr>
      <t xml:space="preserve">                                               </t>
    </r>
  </si>
  <si>
    <t>Meteorologji Detare dhe Oqeanografi</t>
  </si>
  <si>
    <t xml:space="preserve">50-55 % </t>
  </si>
  <si>
    <t>Ligjshmëri Detare</t>
  </si>
  <si>
    <t>Baza Navigimi dhe Lundrim Bregdetar</t>
  </si>
  <si>
    <t>Konstruksion Anije</t>
  </si>
  <si>
    <t>Lundrim Elektronik &amp; Sistemi Lundrimor i Integruar</t>
  </si>
  <si>
    <t>Stabilitet Anije</t>
  </si>
  <si>
    <t>Sistemet Detare të Fuqisë</t>
  </si>
  <si>
    <t xml:space="preserve">Drejtim dhe Manovrim Anije </t>
  </si>
  <si>
    <t>Shërbimi në Lundrim</t>
  </si>
  <si>
    <t>Astronomi Detare</t>
  </si>
  <si>
    <t>Përpunim dhe Stivim Ngarkese</t>
  </si>
  <si>
    <t xml:space="preserve">Lundrimi në Nivel Menaxherial </t>
  </si>
  <si>
    <t xml:space="preserve">Menaxhimi i Resurseve Njerëzore </t>
  </si>
  <si>
    <t>Mirëmbajtja dhe Operimi i Anijes</t>
  </si>
  <si>
    <t xml:space="preserve">Praktikë Navigacionale/ Simulator </t>
  </si>
  <si>
    <t>Siguria në Det dhe Kërkim-Shpëtimi</t>
  </si>
  <si>
    <r>
      <t xml:space="preserve">LËNDË NDËRDISIPLINORE/ INTEGRUESE – nëndisiplina, profile dhe grup-lëndë me zgjedhje </t>
    </r>
    <r>
      <rPr>
        <b/>
        <sz val="9"/>
        <color rgb="FFC00000"/>
        <rFont val="Century Schoolbook"/>
        <family val="1"/>
      </rPr>
      <t>(C)</t>
    </r>
    <r>
      <rPr>
        <b/>
        <sz val="9"/>
        <color theme="1"/>
        <rFont val="Century Schoolbook"/>
        <family val="1"/>
      </rPr>
      <t xml:space="preserve">                                                    </t>
    </r>
  </si>
  <si>
    <t>Aparaturat Elektronike Navigacionale</t>
  </si>
  <si>
    <t xml:space="preserve">12-15 % </t>
  </si>
  <si>
    <r>
      <t xml:space="preserve">Axhensite Detare dhe Ҫarterimi </t>
    </r>
    <r>
      <rPr>
        <sz val="10"/>
        <color rgb="FFC00000"/>
        <rFont val="Century Schoolbook"/>
        <family val="1"/>
      </rPr>
      <t>ose</t>
    </r>
    <r>
      <rPr>
        <sz val="10"/>
        <color theme="1"/>
        <rFont val="Century Schoolbook"/>
        <family val="1"/>
      </rPr>
      <t xml:space="preserve"> 
Sigurimi i Anijeve dhe Ligjshmëria Tregtare</t>
    </r>
  </si>
  <si>
    <r>
      <t xml:space="preserve">Shkenca e Aplikuar Kompjuterike </t>
    </r>
    <r>
      <rPr>
        <sz val="10"/>
        <color rgb="FFC00000"/>
        <rFont val="Century Schoolbook"/>
        <family val="1"/>
      </rPr>
      <t>ose</t>
    </r>
    <r>
      <rPr>
        <sz val="10"/>
        <color theme="1"/>
        <rFont val="Century Schoolbook"/>
        <family val="1"/>
      </rPr>
      <t xml:space="preserve"> Teknologji Informacioni dhe Komunikimi</t>
    </r>
  </si>
  <si>
    <t>Komunikim Detar</t>
  </si>
  <si>
    <t>Menaxhimi i Sigurtë &amp; Risku në Transportin Detar</t>
  </si>
  <si>
    <r>
      <t>LËNDË PLOTËSUESE – gjuhë të huaja, njohuri informatike, praktika profesionale</t>
    </r>
    <r>
      <rPr>
        <b/>
        <sz val="9"/>
        <color rgb="FFC00000"/>
        <rFont val="Century Schoolbook"/>
        <family val="1"/>
      </rPr>
      <t xml:space="preserve"> (D) </t>
    </r>
    <r>
      <rPr>
        <b/>
        <sz val="9"/>
        <color theme="1"/>
        <rFont val="Century Schoolbook"/>
        <family val="1"/>
      </rPr>
      <t xml:space="preserve">                          </t>
    </r>
  </si>
  <si>
    <t>Praktikë Profesionale Detare I</t>
  </si>
  <si>
    <t>Praktikë Profesionale Detare II</t>
  </si>
  <si>
    <t xml:space="preserve">Anglisht Detare I </t>
  </si>
  <si>
    <t>Anglisht Detare II</t>
  </si>
  <si>
    <r>
      <t>DETYRIME PËRMBYLLËSE</t>
    </r>
    <r>
      <rPr>
        <b/>
        <sz val="9"/>
        <color rgb="FFC00000"/>
        <rFont val="Century Schoolbook"/>
        <family val="1"/>
      </rPr>
      <t xml:space="preserve"> (E) </t>
    </r>
  </si>
  <si>
    <t xml:space="preserve">3-5 % </t>
  </si>
  <si>
    <r>
      <t xml:space="preserve">Lëndët e kategorive A dhe B = 16% + 54% = 70% </t>
    </r>
    <r>
      <rPr>
        <sz val="12"/>
        <color rgb="FF002060"/>
        <rFont val="Calibri"/>
        <family val="2"/>
      </rPr>
      <t>≥</t>
    </r>
    <r>
      <rPr>
        <sz val="12"/>
        <color rgb="FF002060"/>
        <rFont val="Century Schoolbook"/>
        <family val="1"/>
      </rPr>
      <t xml:space="preserve"> 70%</t>
    </r>
  </si>
  <si>
    <r>
      <t xml:space="preserve">Shënim: sipas </t>
    </r>
    <r>
      <rPr>
        <b/>
        <sz val="10"/>
        <color rgb="FFC00000"/>
        <rFont val="Century Schoolbook"/>
        <family val="1"/>
      </rPr>
      <t>VKM nr. 879, datë 18.12.2019</t>
    </r>
    <r>
      <rPr>
        <b/>
        <sz val="10"/>
        <rFont val="Century Schoolbook"/>
        <family val="1"/>
      </rPr>
      <t xml:space="preserve"> Përqindja totale e lëndëve të kategorive A dhe B nuk duhet të jetë më pak se 70% në rastin e programeve “Bachelor” e “Master i shkencave i integruar”, dhe jo më pak se 60% në rastin e programeve “Master i shkencave”. Në rastin e “Master i arteve” ky raport vendoset sipas specifikave të vetë programit të studimit</t>
    </r>
  </si>
  <si>
    <t>Lëndë e parakërkuar</t>
  </si>
  <si>
    <t>Universiteti Aleksandër Moisiu Durrës</t>
  </si>
  <si>
    <t>Kodi</t>
  </si>
  <si>
    <t>Veprimtaria</t>
  </si>
  <si>
    <t>Lloji*</t>
  </si>
  <si>
    <t>Nr. rendor</t>
  </si>
  <si>
    <t>Programi</t>
  </si>
  <si>
    <t>Profili</t>
  </si>
  <si>
    <t>Viti</t>
  </si>
  <si>
    <t>Navigator dhe Menaxher Detar</t>
  </si>
  <si>
    <r>
      <rPr>
        <sz val="10"/>
        <rFont val="Book Antiqua"/>
        <family val="1"/>
      </rPr>
      <t>Matematikë 1</t>
    </r>
    <r>
      <rPr>
        <sz val="10"/>
        <color indexed="56"/>
        <rFont val="Book Antiqua"/>
        <family val="1"/>
      </rPr>
      <t xml:space="preserve"> </t>
    </r>
    <r>
      <rPr>
        <b/>
        <sz val="10"/>
        <color indexed="56"/>
        <rFont val="Book Antiqua"/>
        <family val="1"/>
      </rPr>
      <t xml:space="preserve"> </t>
    </r>
  </si>
  <si>
    <r>
      <rPr>
        <sz val="10"/>
        <rFont val="Book Antiqua"/>
        <family val="1"/>
      </rPr>
      <t xml:space="preserve">Fizikë  1 </t>
    </r>
    <r>
      <rPr>
        <sz val="10"/>
        <color indexed="56"/>
        <rFont val="Book Antiqua"/>
        <family val="1"/>
      </rPr>
      <t xml:space="preserve">  </t>
    </r>
    <r>
      <rPr>
        <b/>
        <sz val="10"/>
        <color indexed="56"/>
        <rFont val="Book Antiqua"/>
        <family val="1"/>
      </rPr>
      <t xml:space="preserve">      </t>
    </r>
  </si>
  <si>
    <r>
      <rPr>
        <sz val="10"/>
        <rFont val="Book Antiqua"/>
        <family val="1"/>
      </rPr>
      <t>Matematikë 2</t>
    </r>
    <r>
      <rPr>
        <sz val="10"/>
        <color indexed="56"/>
        <rFont val="Book Antiqua"/>
        <family val="1"/>
      </rPr>
      <t xml:space="preserve"> </t>
    </r>
    <r>
      <rPr>
        <b/>
        <sz val="10"/>
        <color indexed="56"/>
        <rFont val="Book Antiqua"/>
        <family val="1"/>
      </rPr>
      <t xml:space="preserve">  </t>
    </r>
  </si>
  <si>
    <r>
      <rPr>
        <sz val="10"/>
        <rFont val="Book Antiqua"/>
        <family val="1"/>
      </rPr>
      <t xml:space="preserve">Mekanikë  teknike </t>
    </r>
    <r>
      <rPr>
        <sz val="10"/>
        <color indexed="56"/>
        <rFont val="Book Antiqua"/>
        <family val="1"/>
      </rPr>
      <t xml:space="preserve"> </t>
    </r>
    <r>
      <rPr>
        <b/>
        <sz val="10"/>
        <color indexed="56"/>
        <rFont val="Book Antiqua"/>
        <family val="1"/>
      </rPr>
      <t xml:space="preserve">       </t>
    </r>
  </si>
  <si>
    <r>
      <rPr>
        <sz val="10"/>
        <rFont val="Book Antiqua"/>
        <family val="1"/>
      </rPr>
      <t>LAWS 14</t>
    </r>
    <r>
      <rPr>
        <b/>
        <sz val="10"/>
        <color theme="5" tint="-0.499984740745262"/>
        <rFont val="Book Antiqua"/>
        <family val="1"/>
      </rPr>
      <t>1</t>
    </r>
  </si>
  <si>
    <r>
      <t>DET 21</t>
    </r>
    <r>
      <rPr>
        <b/>
        <sz val="10"/>
        <color indexed="16"/>
        <rFont val="Book Antiqua"/>
        <family val="1"/>
      </rPr>
      <t>7</t>
    </r>
  </si>
  <si>
    <r>
      <rPr>
        <b/>
        <sz val="10"/>
        <color rgb="FF480000"/>
        <rFont val="Book Antiqua"/>
        <family val="1"/>
      </rPr>
      <t>NAV</t>
    </r>
    <r>
      <rPr>
        <sz val="10"/>
        <color theme="1"/>
        <rFont val="Book Antiqua"/>
        <family val="1"/>
      </rPr>
      <t xml:space="preserve"> 250</t>
    </r>
  </si>
  <si>
    <r>
      <t>DET 22</t>
    </r>
    <r>
      <rPr>
        <b/>
        <sz val="10"/>
        <color rgb="FF480000"/>
        <rFont val="Book Antiqua"/>
        <family val="1"/>
      </rPr>
      <t>4</t>
    </r>
  </si>
  <si>
    <t>Viti i parë</t>
  </si>
  <si>
    <t>Viti i dytë</t>
  </si>
  <si>
    <t>Viti i tretë</t>
  </si>
  <si>
    <r>
      <t>NAV 21</t>
    </r>
    <r>
      <rPr>
        <sz val="10"/>
        <color indexed="16"/>
        <rFont val="Book Antiqua"/>
        <family val="1"/>
      </rPr>
      <t>5</t>
    </r>
    <r>
      <rPr>
        <sz val="10"/>
        <rFont val="Book Antiqua"/>
        <family val="1"/>
      </rPr>
      <t xml:space="preserve"> </t>
    </r>
  </si>
  <si>
    <r>
      <rPr>
        <sz val="10"/>
        <rFont val="Book Antiqua"/>
        <family val="1"/>
      </rPr>
      <t>NAV</t>
    </r>
    <r>
      <rPr>
        <b/>
        <sz val="10"/>
        <color theme="5" tint="-0.499984740745262"/>
        <rFont val="Book Antiqua"/>
        <family val="1"/>
      </rPr>
      <t xml:space="preserve"> </t>
    </r>
    <r>
      <rPr>
        <sz val="10"/>
        <rFont val="Book Antiqua"/>
        <family val="1"/>
      </rPr>
      <t>314</t>
    </r>
  </si>
  <si>
    <r>
      <t xml:space="preserve">NAV </t>
    </r>
    <r>
      <rPr>
        <sz val="10"/>
        <rFont val="Book Antiqua"/>
        <family val="1"/>
      </rPr>
      <t>361</t>
    </r>
  </si>
  <si>
    <r>
      <t>DET 31</t>
    </r>
    <r>
      <rPr>
        <sz val="10"/>
        <rFont val="Book Antiqua"/>
        <family val="1"/>
      </rPr>
      <t>4</t>
    </r>
  </si>
  <si>
    <r>
      <t xml:space="preserve">NAV </t>
    </r>
    <r>
      <rPr>
        <sz val="10"/>
        <rFont val="Book Antiqua"/>
        <family val="1"/>
      </rPr>
      <t>381</t>
    </r>
  </si>
  <si>
    <t>Ekonomi dhe menaxhim detar</t>
  </si>
  <si>
    <r>
      <t>NAV 3</t>
    </r>
    <r>
      <rPr>
        <sz val="11"/>
        <rFont val="Book Antiqua"/>
        <family val="1"/>
      </rPr>
      <t>81</t>
    </r>
  </si>
  <si>
    <t>Kredite ECTS</t>
  </si>
  <si>
    <t xml:space="preserve">Navigacion dhe Menaxhim Detar  </t>
  </si>
  <si>
    <t>Baza navigimi dhe Lundrim bregdetar 1</t>
  </si>
  <si>
    <t>Konstruksion anije</t>
  </si>
  <si>
    <t>*D - lëndë me detyrim</t>
  </si>
  <si>
    <t>*Z - lëndë me zgjedhje</t>
  </si>
  <si>
    <r>
      <rPr>
        <b/>
        <sz val="12"/>
        <color rgb="FF002060"/>
        <rFont val="Book Antiqua"/>
        <family val="1"/>
      </rPr>
      <t xml:space="preserve">Navigacion dhe Menaxhim Detar    </t>
    </r>
    <r>
      <rPr>
        <b/>
        <sz val="12"/>
        <rFont val="Book Antiqua"/>
        <family val="1"/>
      </rPr>
      <t xml:space="preserve">viti akademik    </t>
    </r>
    <r>
      <rPr>
        <b/>
        <sz val="12"/>
        <color rgb="FF480000"/>
        <rFont val="Book Antiqua"/>
        <family val="1"/>
      </rPr>
      <t>2022-2023</t>
    </r>
  </si>
  <si>
    <r>
      <t xml:space="preserve">PLANI MËSIMOR për programin e studimit të ciklit të parë Bachelor në                                          </t>
    </r>
    <r>
      <rPr>
        <b/>
        <sz val="11"/>
        <color theme="8" tint="-0.499984740745262"/>
        <rFont val="Century Schoolbook"/>
        <family val="1"/>
      </rPr>
      <t>Navigacion dhe Menaxhim Detar</t>
    </r>
    <r>
      <rPr>
        <b/>
        <sz val="10"/>
        <color rgb="FF002060"/>
        <rFont val="Century Schoolbook"/>
        <family val="1"/>
      </rPr>
      <t xml:space="preserve"> </t>
    </r>
    <r>
      <rPr>
        <b/>
        <sz val="10"/>
        <color theme="1"/>
        <rFont val="Century Schoolbook"/>
        <family val="1"/>
      </rPr>
      <t xml:space="preserve">në vitin akademik   </t>
    </r>
    <r>
      <rPr>
        <b/>
        <sz val="10"/>
        <color rgb="FFC00000"/>
        <rFont val="Century Schoolbook"/>
        <family val="1"/>
      </rPr>
      <t xml:space="preserve">2022-2023                </t>
    </r>
    <r>
      <rPr>
        <b/>
        <sz val="10"/>
        <rFont val="Century Schoolbook"/>
        <family val="1"/>
      </rPr>
      <t xml:space="preserve">                                                               i ndarë sipas veprimtarive formuese (</t>
    </r>
    <r>
      <rPr>
        <b/>
        <sz val="10"/>
        <color rgb="FF6C0000"/>
        <rFont val="Century Schoolbook"/>
        <family val="1"/>
      </rPr>
      <t>A-E</t>
    </r>
    <r>
      <rPr>
        <b/>
        <sz val="10"/>
        <rFont val="Century Schoolbook"/>
        <family val="1"/>
      </rPr>
      <t>)</t>
    </r>
  </si>
  <si>
    <t>Lëndët</t>
  </si>
  <si>
    <t xml:space="preserve">Miratuar  DSID nr.9 dt6.5.2021;SA nr.53,dt23.9.2021 dhe 77,dt23.11.2021; </t>
  </si>
  <si>
    <r>
      <rPr>
        <b/>
        <sz val="12"/>
        <color rgb="FFC00000"/>
        <rFont val="Book Antiqua"/>
        <family val="1"/>
      </rPr>
      <t xml:space="preserve">A </t>
    </r>
    <r>
      <rPr>
        <b/>
        <sz val="12"/>
        <color theme="1"/>
        <rFont val="Book Antiqua"/>
        <family val="1"/>
      </rPr>
      <t xml:space="preserve"> -   Plani mësimor për Programin e studimit të ciklit të parë Bachelor në  </t>
    </r>
    <r>
      <rPr>
        <b/>
        <sz val="12"/>
        <color rgb="FF002060"/>
        <rFont val="Book Antiqua"/>
        <family val="1"/>
      </rPr>
      <t xml:space="preserve">Navigacion dhe Menaxhim Detar   </t>
    </r>
    <r>
      <rPr>
        <b/>
        <sz val="12"/>
        <rFont val="Book Antiqua"/>
        <family val="1"/>
      </rPr>
      <t xml:space="preserve">viti akademik   </t>
    </r>
    <r>
      <rPr>
        <b/>
        <sz val="12"/>
        <color rgb="FF480000"/>
        <rFont val="Book Antiqua"/>
        <family val="1"/>
      </rPr>
      <t>2024-2025</t>
    </r>
  </si>
  <si>
    <r>
      <t xml:space="preserve">Plani mësimor për Programin e studimit të ciklit të parë Bachelor në  </t>
    </r>
    <r>
      <rPr>
        <b/>
        <sz val="12"/>
        <color rgb="FF002060"/>
        <rFont val="Book Antiqua"/>
        <family val="1"/>
      </rPr>
      <t xml:space="preserve">Navigacion dhe Menaxhim Detar   </t>
    </r>
    <r>
      <rPr>
        <b/>
        <sz val="12"/>
        <rFont val="Book Antiqua"/>
        <family val="1"/>
      </rPr>
      <t xml:space="preserve">viti akademik  </t>
    </r>
    <r>
      <rPr>
        <b/>
        <sz val="12"/>
        <color rgb="FF480000"/>
        <rFont val="Book Antiqua"/>
        <family val="1"/>
      </rPr>
      <t>2024-2025</t>
    </r>
  </si>
  <si>
    <r>
      <rPr>
        <b/>
        <sz val="12"/>
        <color rgb="FF002060"/>
        <rFont val="Book Antiqua"/>
        <family val="1"/>
      </rPr>
      <t xml:space="preserve">Navigacion dhe Menaxhim Detar    </t>
    </r>
    <r>
      <rPr>
        <b/>
        <sz val="12"/>
        <rFont val="Book Antiqua"/>
        <family val="1"/>
      </rPr>
      <t xml:space="preserve">viti akademik    </t>
    </r>
    <r>
      <rPr>
        <b/>
        <sz val="12"/>
        <color rgb="FF480000"/>
        <rFont val="Book Antiqua"/>
        <family val="1"/>
      </rPr>
      <t>2024-2025</t>
    </r>
  </si>
  <si>
    <t>DET 210</t>
  </si>
  <si>
    <t xml:space="preserve">Operacionet e emergjencës në anije </t>
  </si>
  <si>
    <t>DET 215</t>
  </si>
  <si>
    <t>Ndërtim anije</t>
  </si>
  <si>
    <t xml:space="preserve">DET 213 </t>
  </si>
  <si>
    <t>Ekonomia e transportit detar</t>
  </si>
  <si>
    <t>VITI  III  kurrikula e vjetër</t>
  </si>
  <si>
    <t>VITI  II  kurrikula e vjetër</t>
  </si>
  <si>
    <t xml:space="preserve">Stabilitet anije                             </t>
  </si>
  <si>
    <t>DET 221</t>
  </si>
  <si>
    <t>Menaxhim portual dhe operacionesh</t>
  </si>
  <si>
    <t>DET 222</t>
  </si>
  <si>
    <t>Siguri detare</t>
  </si>
  <si>
    <t>NAV 360</t>
  </si>
  <si>
    <r>
      <t xml:space="preserve">Praktikë Profesionale Detare  1   </t>
    </r>
    <r>
      <rPr>
        <b/>
        <sz val="11"/>
        <color indexed="56"/>
        <rFont val="Times New Roman"/>
        <family val="1"/>
      </rPr>
      <t>(Modul 3)</t>
    </r>
  </si>
  <si>
    <t xml:space="preserve">NAV 311 </t>
  </si>
  <si>
    <t>Lundrim elektronik ECDIS</t>
  </si>
  <si>
    <t xml:space="preserve">Astronomi detare </t>
  </si>
  <si>
    <t xml:space="preserve">DET 313 </t>
  </si>
  <si>
    <t>Teoria dhe teknika e transportit detar</t>
  </si>
  <si>
    <r>
      <t xml:space="preserve">DET </t>
    </r>
    <r>
      <rPr>
        <b/>
        <sz val="11"/>
        <color indexed="62"/>
        <rFont val="Times New Roman"/>
        <family val="1"/>
      </rPr>
      <t>277</t>
    </r>
  </si>
  <si>
    <t>Komunikim detar ndërkombëtar</t>
  </si>
  <si>
    <t>NAV 325</t>
  </si>
  <si>
    <r>
      <t xml:space="preserve">Praktikë Profesionale Detare  2   </t>
    </r>
    <r>
      <rPr>
        <b/>
        <sz val="11"/>
        <color indexed="56"/>
        <rFont val="Times New Roman"/>
        <family val="1"/>
      </rPr>
      <t>(Modul 3)</t>
    </r>
  </si>
  <si>
    <t>F</t>
  </si>
  <si>
    <t xml:space="preserve">Mbrojtje diplome </t>
  </si>
  <si>
    <t xml:space="preserve">                   UNIVERSITETI "ALEKSANDËR MOISIU" DURRËS</t>
  </si>
  <si>
    <t>FAKULTETI I STUDIMEVE PROFESIONALE</t>
  </si>
  <si>
    <t xml:space="preserve">                        DEPARTAMENTI I SHKENCAVE INXHINIERIKE DHE DETARISË</t>
  </si>
  <si>
    <t>NAVIGACION DHE MENAXHIM DETAR</t>
  </si>
  <si>
    <t>v_2023-2024</t>
  </si>
  <si>
    <t>Nr. Rendor</t>
  </si>
  <si>
    <t xml:space="preserve">Kodi </t>
  </si>
  <si>
    <t>Lënda</t>
  </si>
  <si>
    <t xml:space="preserve">Lënda e parakërkuar </t>
  </si>
  <si>
    <t>Lektori</t>
  </si>
  <si>
    <t>Seminar</t>
  </si>
  <si>
    <t xml:space="preserve"> praktikave Lëndore  në auditor</t>
  </si>
  <si>
    <t xml:space="preserve"> Projekt</t>
  </si>
  <si>
    <t>Praktika profesionale,  në terren</t>
  </si>
  <si>
    <t>Shuma</t>
  </si>
  <si>
    <t>Full time</t>
  </si>
  <si>
    <t>fak tjera</t>
  </si>
  <si>
    <t>Part Time</t>
  </si>
  <si>
    <t>NAVIGATOR DHE MENAXHER DETAR</t>
  </si>
  <si>
    <r>
      <t xml:space="preserve">VITI I PARË         </t>
    </r>
    <r>
      <rPr>
        <b/>
        <sz val="10"/>
        <color indexed="10"/>
        <rFont val="Times New Roman"/>
        <family val="1"/>
      </rPr>
      <t>2022-2023 new</t>
    </r>
  </si>
  <si>
    <t>SEMESTRI I</t>
  </si>
  <si>
    <t>Dr proc .Blerina Boçi</t>
  </si>
  <si>
    <t>KURRIKULA  E  RE,     2022-2023</t>
  </si>
  <si>
    <t>Marsida Hasa  60</t>
  </si>
  <si>
    <t>Merjeme Xhani</t>
  </si>
  <si>
    <t>Sh.Pupa 60</t>
  </si>
  <si>
    <t>Hamdi Domi  45</t>
  </si>
  <si>
    <t>Aldo Koni 45</t>
  </si>
  <si>
    <t>SEMESTRI II</t>
  </si>
  <si>
    <t>Dr Fabiana Muharremi</t>
  </si>
  <si>
    <t>VLADIMIR 60</t>
  </si>
  <si>
    <r>
      <rPr>
        <sz val="10"/>
        <rFont val="Book Antiqua"/>
        <family val="1"/>
      </rPr>
      <t>LAWS 14</t>
    </r>
    <r>
      <rPr>
        <b/>
        <sz val="10"/>
        <color indexed="16"/>
        <rFont val="Book Antiqua"/>
        <family val="1"/>
      </rPr>
      <t>1</t>
    </r>
  </si>
  <si>
    <t>Brunilda Coti</t>
  </si>
  <si>
    <t>Sh.Pupa 60  + AFA</t>
  </si>
  <si>
    <t>Vegim Hoti</t>
  </si>
  <si>
    <r>
      <t xml:space="preserve">VITI   DYTE   </t>
    </r>
    <r>
      <rPr>
        <b/>
        <sz val="10"/>
        <color indexed="10"/>
        <rFont val="Times New Roman"/>
        <family val="1"/>
      </rPr>
      <t>v_ 2023-2024 new</t>
    </r>
  </si>
  <si>
    <t xml:space="preserve">Anglisht Detare II                                            </t>
  </si>
  <si>
    <t xml:space="preserve"> Anglisht Detare I  </t>
  </si>
  <si>
    <t>KURRIKULA  E  RE,     2023-2024</t>
  </si>
  <si>
    <t xml:space="preserve">NAV 240 </t>
  </si>
  <si>
    <t xml:space="preserve">Meteorologji Detare dhe Oqeanografi            </t>
  </si>
  <si>
    <t xml:space="preserve">Lundrim Elektronik &amp; Sistemi Lundrimor i Integruar </t>
  </si>
  <si>
    <t>Baza navigimi dhe Lundrim bregdetar 2</t>
  </si>
  <si>
    <t xml:space="preserve">Konsrtuksion Anije                                                  </t>
  </si>
  <si>
    <t>DUHET BERE 60</t>
  </si>
  <si>
    <t xml:space="preserve">Menaxhimi i Resurseve Njerëzore                 </t>
  </si>
  <si>
    <t>NAV 176</t>
  </si>
  <si>
    <t xml:space="preserve">Axhensite Detare dhe Ҫarterimi                              </t>
  </si>
  <si>
    <t xml:space="preserve">Mbrojtja e Detit dhe e Mjedisit Detar            </t>
  </si>
  <si>
    <t>NAV 242</t>
  </si>
  <si>
    <t xml:space="preserve">Sistemet Detare të Fuqisë                                  </t>
  </si>
  <si>
    <t>DET 250</t>
  </si>
  <si>
    <t xml:space="preserve">Stabilitet Anije                                                                                  </t>
  </si>
  <si>
    <t xml:space="preserve">Mirëmbajtja dhe Operimi i Anijes                               </t>
  </si>
  <si>
    <t xml:space="preserve">Komunikim Detar                                             </t>
  </si>
  <si>
    <r>
      <t xml:space="preserve">Praktikë Profesionale Detare  1   </t>
    </r>
    <r>
      <rPr>
        <b/>
        <sz val="10"/>
        <color indexed="56"/>
        <rFont val="Times New Roman"/>
        <family val="1"/>
      </rPr>
      <t>(Modul 3)</t>
    </r>
    <r>
      <rPr>
        <sz val="10"/>
        <rFont val="Times New Roman"/>
        <family val="1"/>
      </rPr>
      <t xml:space="preserve">     </t>
    </r>
  </si>
  <si>
    <t>VITI  TRETE</t>
  </si>
  <si>
    <r>
      <t xml:space="preserve">Lundrim elektronik ECDIS + </t>
    </r>
    <r>
      <rPr>
        <sz val="11"/>
        <color indexed="10"/>
        <rFont val="Times New Roman"/>
        <family val="1"/>
      </rPr>
      <t>AFA</t>
    </r>
  </si>
  <si>
    <t>Baza navigimi dhe Lundrim bregdetar</t>
  </si>
  <si>
    <t>Sh. Pupa 90</t>
  </si>
  <si>
    <t>O. Metalla 90</t>
  </si>
  <si>
    <t>T Harizi 90</t>
  </si>
  <si>
    <t>O. Metalla 75+ Pirro Tanku</t>
  </si>
  <si>
    <t>Kastrioti Sali 90</t>
  </si>
  <si>
    <t>Sh. Pupa  90</t>
  </si>
  <si>
    <t>Shpetim Pupa</t>
  </si>
  <si>
    <t>Praktika profesionale, në terren</t>
  </si>
  <si>
    <t>Miratohet per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</si>
</sst>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0" x14ac:knownFonts="1">
    <font>
      <sz val="12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rgb="FFC00000"/>
      <name val="Century Schoolbook"/>
      <family val="1"/>
    </font>
    <font>
      <sz val="10"/>
      <name val="Book Antiqua"/>
      <family val="1"/>
    </font>
    <font>
      <b/>
      <sz val="10"/>
      <name val="Book Antiqua"/>
      <family val="1"/>
    </font>
    <font>
      <sz val="10"/>
      <color theme="1"/>
      <name val="Century Schoolbook"/>
      <family val="1"/>
    </font>
    <font>
      <b/>
      <sz val="12"/>
      <color theme="1"/>
      <name val="Book Antiqua"/>
      <family val="1"/>
    </font>
    <font>
      <b/>
      <sz val="12"/>
      <color rgb="FF002060"/>
      <name val="Book Antiqua"/>
      <family val="1"/>
    </font>
    <font>
      <b/>
      <sz val="10"/>
      <color rgb="FF002060"/>
      <name val="Book Antiqua"/>
      <family val="1"/>
    </font>
    <font>
      <b/>
      <sz val="10"/>
      <color rgb="FF480000"/>
      <name val="Book Antiqua"/>
      <family val="1"/>
    </font>
    <font>
      <sz val="10"/>
      <color rgb="FF002060"/>
      <name val="Book Antiqua"/>
      <family val="1"/>
    </font>
    <font>
      <b/>
      <sz val="12"/>
      <name val="Book Antiqua"/>
      <family val="1"/>
    </font>
    <font>
      <b/>
      <sz val="8.5"/>
      <color theme="1"/>
      <name val="Book Antiqua"/>
      <family val="1"/>
    </font>
    <font>
      <b/>
      <sz val="8.5"/>
      <color rgb="FFC00000"/>
      <name val="Book Antiqua"/>
      <family val="1"/>
    </font>
    <font>
      <sz val="10"/>
      <name val="Century Schoolbook"/>
      <family val="1"/>
    </font>
    <font>
      <b/>
      <sz val="10"/>
      <color rgb="FFC00000"/>
      <name val="Book Antiqua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rgb="FF480000"/>
      <name val="Book Antiqua"/>
      <family val="1"/>
    </font>
    <font>
      <b/>
      <sz val="12"/>
      <color rgb="FFC00000"/>
      <name val="Book Antiqua"/>
      <family val="1"/>
    </font>
    <font>
      <sz val="11"/>
      <name val="Book Antiqua"/>
      <family val="1"/>
    </font>
    <font>
      <sz val="10"/>
      <name val="Times New Roman"/>
      <family val="1"/>
    </font>
    <font>
      <b/>
      <sz val="11"/>
      <color rgb="FFFF0000"/>
      <name val="Book Antiqua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Schoolbook"/>
      <family val="1"/>
    </font>
    <font>
      <sz val="12"/>
      <color theme="1"/>
      <name val="Century Schoolbook"/>
      <family val="1"/>
    </font>
    <font>
      <b/>
      <sz val="11"/>
      <color theme="8" tint="-0.499984740745262"/>
      <name val="Century Schoolbook"/>
      <family val="1"/>
    </font>
    <font>
      <b/>
      <sz val="10"/>
      <color rgb="FF002060"/>
      <name val="Century Schoolbook"/>
      <family val="1"/>
    </font>
    <font>
      <b/>
      <sz val="10"/>
      <name val="Century Schoolbook"/>
      <family val="1"/>
    </font>
    <font>
      <b/>
      <sz val="10"/>
      <color rgb="FF6C0000"/>
      <name val="Century Schoolbook"/>
      <family val="1"/>
    </font>
    <font>
      <b/>
      <sz val="9"/>
      <color theme="1"/>
      <name val="Century Schoolbook"/>
      <family val="1"/>
    </font>
    <font>
      <b/>
      <sz val="9"/>
      <color rgb="FFC00000"/>
      <name val="Century Schoolbook"/>
      <family val="1"/>
    </font>
    <font>
      <sz val="10"/>
      <color rgb="FF6C0000"/>
      <name val="Century Schoolbook"/>
      <family val="1"/>
    </font>
    <font>
      <b/>
      <sz val="11"/>
      <color rgb="FFA40000"/>
      <name val="Century Schoolbook"/>
      <family val="1"/>
    </font>
    <font>
      <sz val="10"/>
      <color rgb="FFC00000"/>
      <name val="Century Schoolbook"/>
      <family val="1"/>
    </font>
    <font>
      <sz val="12"/>
      <color rgb="FF002060"/>
      <name val="Century Schoolbook"/>
      <family val="1"/>
    </font>
    <font>
      <sz val="12"/>
      <color rgb="FF002060"/>
      <name val="Calibri"/>
      <family val="2"/>
    </font>
    <font>
      <b/>
      <sz val="10"/>
      <color rgb="FFFF0000"/>
      <name val="Book Antiqua"/>
      <family val="1"/>
    </font>
    <font>
      <b/>
      <sz val="10"/>
      <color indexed="16"/>
      <name val="Book Antiqua"/>
      <family val="1"/>
    </font>
    <font>
      <b/>
      <sz val="10"/>
      <color indexed="56"/>
      <name val="Book Antiqua"/>
      <family val="1"/>
    </font>
    <font>
      <sz val="10"/>
      <color indexed="56"/>
      <name val="Book Antiqua"/>
      <family val="1"/>
    </font>
    <font>
      <b/>
      <sz val="10"/>
      <color theme="5" tint="-0.499984740745262"/>
      <name val="Book Antiqua"/>
      <family val="1"/>
    </font>
    <font>
      <sz val="10"/>
      <color indexed="16"/>
      <name val="Book Antiqua"/>
      <family val="1"/>
    </font>
    <font>
      <sz val="11"/>
      <name val="Century Schoolbook"/>
      <family val="1"/>
    </font>
    <font>
      <b/>
      <sz val="11"/>
      <color rgb="FF002060"/>
      <name val="Times New Roman"/>
      <family val="1"/>
    </font>
    <font>
      <b/>
      <sz val="11"/>
      <color rgb="FFC00000"/>
      <name val="Times New Roman"/>
      <family val="1"/>
    </font>
    <font>
      <sz val="11"/>
      <name val="Times New Roman"/>
      <family val="1"/>
    </font>
    <font>
      <b/>
      <sz val="11"/>
      <name val="Arial"/>
      <family val="2"/>
    </font>
    <font>
      <b/>
      <sz val="11"/>
      <color indexed="56"/>
      <name val="Times New Roman"/>
      <family val="1"/>
    </font>
    <font>
      <b/>
      <sz val="11"/>
      <color rgb="FF321547"/>
      <name val="Times New Roman"/>
      <family val="1"/>
    </font>
    <font>
      <b/>
      <sz val="11"/>
      <color rgb="FF7030A0"/>
      <name val="Times New Roman"/>
      <family val="1"/>
    </font>
    <font>
      <b/>
      <sz val="11"/>
      <color indexed="62"/>
      <name val="Times New Roman"/>
      <family val="1"/>
    </font>
    <font>
      <b/>
      <sz val="10"/>
      <name val="Times New Roman"/>
      <family val="1"/>
    </font>
    <font>
      <b/>
      <sz val="10"/>
      <color rgb="FF00206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indexed="10"/>
      <name val="Times New Roman"/>
      <family val="1"/>
    </font>
    <font>
      <b/>
      <sz val="10"/>
      <color rgb="FFC00000"/>
      <name val="Times New Roman"/>
      <family val="1"/>
    </font>
    <font>
      <sz val="10"/>
      <color rgb="FFFF0000"/>
      <name val="Book Antiqua"/>
      <family val="1"/>
    </font>
    <font>
      <b/>
      <sz val="10"/>
      <color rgb="FF00B050"/>
      <name val="Times New Roman"/>
      <family val="1"/>
    </font>
    <font>
      <b/>
      <sz val="11"/>
      <name val="Times New Roman"/>
      <family val="1"/>
    </font>
    <font>
      <sz val="10"/>
      <color rgb="FF321547"/>
      <name val="Times New Roman"/>
      <family val="1"/>
    </font>
    <font>
      <b/>
      <sz val="10"/>
      <color indexed="56"/>
      <name val="Times New Roman"/>
      <family val="1"/>
    </font>
    <font>
      <sz val="11"/>
      <color indexed="1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2060"/>
      <name val="Book Antiqua"/>
      <family val="1"/>
    </font>
    <font>
      <b/>
      <sz val="11"/>
      <color rgb="FF480000"/>
      <name val="Book Antiqua"/>
      <family val="1"/>
    </font>
    <font>
      <b/>
      <sz val="9"/>
      <color indexed="81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EDF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29"/>
        <bgColor indexed="64"/>
      </patternFill>
    </fill>
    <fill>
      <patternFill patternType="solid">
        <fgColor rgb="FFFFCC29"/>
        <bgColor rgb="FF000000"/>
      </patternFill>
    </fill>
    <fill>
      <patternFill patternType="solid">
        <fgColor rgb="FF65FFE2"/>
        <bgColor indexed="64"/>
      </patternFill>
    </fill>
    <fill>
      <patternFill patternType="solid">
        <fgColor rgb="FF65FFE2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</cellStyleXfs>
  <cellXfs count="39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0" xfId="0" applyFont="1"/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left" vertical="center"/>
    </xf>
    <xf numFmtId="0" fontId="4" fillId="14" borderId="1" xfId="0" applyFont="1" applyFill="1" applyBorder="1" applyAlignment="1">
      <alignment vertical="center" wrapText="1"/>
    </xf>
    <xf numFmtId="0" fontId="4" fillId="14" borderId="1" xfId="0" applyFont="1" applyFill="1" applyBorder="1" applyAlignment="1">
      <alignment wrapText="1"/>
    </xf>
    <xf numFmtId="0" fontId="4" fillId="12" borderId="1" xfId="0" applyFont="1" applyFill="1" applyBorder="1" applyAlignment="1">
      <alignment vertical="center" wrapText="1"/>
    </xf>
    <xf numFmtId="0" fontId="4" fillId="16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2" fillId="2" borderId="1" xfId="2" applyFont="1" applyFill="1" applyBorder="1" applyAlignment="1" applyProtection="1">
      <alignment horizontal="left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/>
    </xf>
    <xf numFmtId="0" fontId="4" fillId="11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15" borderId="1" xfId="1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vertical="center" wrapText="1"/>
    </xf>
    <xf numFmtId="0" fontId="4" fillId="14" borderId="1" xfId="0" applyFont="1" applyFill="1" applyBorder="1" applyAlignment="1">
      <alignment vertical="center"/>
    </xf>
    <xf numFmtId="0" fontId="4" fillId="2" borderId="1" xfId="2" applyFont="1" applyFill="1" applyBorder="1" applyAlignment="1" applyProtection="1">
      <alignment vertical="center"/>
    </xf>
    <xf numFmtId="0" fontId="4" fillId="2" borderId="1" xfId="2" applyFont="1" applyFill="1" applyBorder="1" applyAlignment="1" applyProtection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4" fillId="13" borderId="1" xfId="0" applyFont="1" applyFill="1" applyBorder="1" applyAlignment="1">
      <alignment horizontal="left" vertical="center"/>
    </xf>
    <xf numFmtId="0" fontId="4" fillId="2" borderId="1" xfId="2" applyFont="1" applyFill="1" applyBorder="1" applyAlignment="1" applyProtection="1">
      <alignment vertical="center" wrapText="1"/>
    </xf>
    <xf numFmtId="0" fontId="4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3" fillId="3" borderId="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/>
    </xf>
    <xf numFmtId="0" fontId="16" fillId="3" borderId="1" xfId="0" applyFont="1" applyFill="1" applyBorder="1" applyAlignment="1">
      <alignment horizontal="center" vertical="center" textRotation="255"/>
    </xf>
    <xf numFmtId="0" fontId="26" fillId="0" borderId="0" xfId="0" applyFont="1"/>
    <xf numFmtId="0" fontId="25" fillId="1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top" wrapText="1"/>
    </xf>
    <xf numFmtId="0" fontId="31" fillId="18" borderId="1" xfId="0" applyFont="1" applyFill="1" applyBorder="1" applyAlignment="1">
      <alignment vertical="center" wrapText="1"/>
    </xf>
    <xf numFmtId="0" fontId="6" fillId="18" borderId="1" xfId="0" applyFont="1" applyFill="1" applyBorder="1" applyAlignment="1">
      <alignment vertical="center" wrapText="1"/>
    </xf>
    <xf numFmtId="0" fontId="28" fillId="18" borderId="1" xfId="0" applyFont="1" applyFill="1" applyBorder="1" applyAlignment="1">
      <alignment horizontal="center" vertical="center" wrapText="1"/>
    </xf>
    <xf numFmtId="9" fontId="28" fillId="18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25" fillId="18" borderId="1" xfId="0" applyFont="1" applyFill="1" applyBorder="1" applyAlignment="1">
      <alignment vertical="center" wrapText="1"/>
    </xf>
    <xf numFmtId="0" fontId="6" fillId="18" borderId="1" xfId="0" applyFont="1" applyFill="1" applyBorder="1" applyAlignment="1">
      <alignment wrapText="1"/>
    </xf>
    <xf numFmtId="0" fontId="29" fillId="0" borderId="1" xfId="0" applyFont="1" applyBorder="1" applyAlignment="1">
      <alignment horizontal="center" vertical="center" wrapText="1"/>
    </xf>
    <xf numFmtId="0" fontId="25" fillId="18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1" fillId="18" borderId="1" xfId="0" applyFont="1" applyFill="1" applyBorder="1" applyAlignment="1">
      <alignment horizontal="center" vertical="center" wrapText="1"/>
    </xf>
    <xf numFmtId="0" fontId="25" fillId="19" borderId="1" xfId="0" applyFont="1" applyFill="1" applyBorder="1" applyAlignment="1">
      <alignment horizontal="center" vertical="center" wrapText="1"/>
    </xf>
    <xf numFmtId="9" fontId="25" fillId="19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9" fontId="36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38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0" fontId="4" fillId="12" borderId="2" xfId="0" applyFont="1" applyFill="1" applyBorder="1" applyAlignment="1">
      <alignment vertical="center" wrapText="1"/>
    </xf>
    <xf numFmtId="0" fontId="4" fillId="2" borderId="2" xfId="2" applyFont="1" applyFill="1" applyBorder="1" applyAlignment="1" applyProtection="1">
      <alignment vertical="center" wrapText="1"/>
    </xf>
    <xf numFmtId="0" fontId="4" fillId="2" borderId="4" xfId="2" applyFont="1" applyFill="1" applyBorder="1" applyAlignment="1" applyProtection="1">
      <alignment horizontal="left" vertical="center" wrapText="1"/>
    </xf>
    <xf numFmtId="0" fontId="42" fillId="14" borderId="1" xfId="0" applyFont="1" applyFill="1" applyBorder="1" applyAlignment="1">
      <alignment horizontal="left" vertical="center"/>
    </xf>
    <xf numFmtId="0" fontId="42" fillId="12" borderId="1" xfId="0" applyFont="1" applyFill="1" applyBorder="1" applyAlignment="1">
      <alignment horizontal="left" vertical="center"/>
    </xf>
    <xf numFmtId="0" fontId="38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38" fillId="0" borderId="2" xfId="0" applyFont="1" applyBorder="1" applyAlignment="1">
      <alignment horizontal="center" vertical="center"/>
    </xf>
    <xf numFmtId="0" fontId="4" fillId="2" borderId="2" xfId="2" applyFont="1" applyFill="1" applyBorder="1" applyAlignment="1" applyProtection="1">
      <alignment vertical="center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16" borderId="1" xfId="0" applyFont="1" applyFill="1" applyBorder="1" applyAlignment="1">
      <alignment vertical="center" wrapText="1"/>
    </xf>
    <xf numFmtId="0" fontId="44" fillId="0" borderId="1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center" wrapText="1"/>
    </xf>
    <xf numFmtId="164" fontId="2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/>
    </xf>
    <xf numFmtId="0" fontId="4" fillId="20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right" vertical="center" wrapText="1"/>
    </xf>
    <xf numFmtId="0" fontId="4" fillId="20" borderId="1" xfId="0" applyFont="1" applyFill="1" applyBorder="1" applyAlignment="1">
      <alignment horizontal="center"/>
    </xf>
    <xf numFmtId="0" fontId="1" fillId="0" borderId="0" xfId="0" applyFont="1"/>
    <xf numFmtId="0" fontId="5" fillId="3" borderId="1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vertical="center"/>
    </xf>
    <xf numFmtId="0" fontId="47" fillId="1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7" fillId="21" borderId="1" xfId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vertical="center" wrapText="1"/>
    </xf>
    <xf numFmtId="0" fontId="47" fillId="21" borderId="1" xfId="0" applyFont="1" applyFill="1" applyBorder="1" applyAlignment="1">
      <alignment horizontal="center" vertical="center"/>
    </xf>
    <xf numFmtId="0" fontId="47" fillId="21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0" borderId="4" xfId="2" applyFont="1" applyFill="1" applyBorder="1" applyAlignment="1" applyProtection="1">
      <alignment horizontal="left" vertical="center" wrapText="1"/>
    </xf>
    <xf numFmtId="0" fontId="50" fillId="10" borderId="1" xfId="0" applyFont="1" applyFill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10" borderId="1" xfId="0" applyFont="1" applyFill="1" applyBorder="1" applyAlignment="1">
      <alignment vertical="center" wrapText="1"/>
    </xf>
    <xf numFmtId="0" fontId="51" fillId="0" borderId="1" xfId="0" applyFont="1" applyBorder="1" applyAlignment="1">
      <alignment horizontal="center" vertical="center"/>
    </xf>
    <xf numFmtId="0" fontId="47" fillId="21" borderId="1" xfId="1" applyFont="1" applyFill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left" vertical="center"/>
    </xf>
    <xf numFmtId="0" fontId="47" fillId="3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2" applyFont="1" applyFill="1" applyBorder="1" applyAlignment="1" applyProtection="1">
      <alignment vertical="center"/>
    </xf>
    <xf numFmtId="0" fontId="4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38" fillId="2" borderId="2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3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/>
    </xf>
    <xf numFmtId="0" fontId="16" fillId="3" borderId="2" xfId="0" applyFont="1" applyFill="1" applyBorder="1" applyAlignment="1">
      <alignment horizontal="center" vertical="center" textRotation="255"/>
    </xf>
    <xf numFmtId="0" fontId="16" fillId="3" borderId="4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textRotation="90"/>
    </xf>
    <xf numFmtId="0" fontId="1" fillId="3" borderId="2" xfId="0" applyFont="1" applyFill="1" applyBorder="1" applyAlignment="1">
      <alignment horizontal="center" textRotation="90"/>
    </xf>
    <xf numFmtId="0" fontId="1" fillId="3" borderId="3" xfId="0" applyFont="1" applyFill="1" applyBorder="1" applyAlignment="1">
      <alignment horizontal="center" textRotation="90"/>
    </xf>
    <xf numFmtId="0" fontId="1" fillId="3" borderId="4" xfId="0" applyFont="1" applyFill="1" applyBorder="1" applyAlignment="1">
      <alignment horizontal="center" textRotation="90"/>
    </xf>
    <xf numFmtId="0" fontId="9" fillId="3" borderId="2" xfId="0" applyFont="1" applyFill="1" applyBorder="1" applyAlignment="1">
      <alignment horizontal="center" textRotation="90"/>
    </xf>
    <xf numFmtId="0" fontId="9" fillId="3" borderId="3" xfId="0" applyFont="1" applyFill="1" applyBorder="1" applyAlignment="1">
      <alignment horizontal="center" textRotation="90"/>
    </xf>
    <xf numFmtId="0" fontId="9" fillId="3" borderId="4" xfId="0" applyFont="1" applyFill="1" applyBorder="1" applyAlignment="1">
      <alignment horizontal="center" textRotation="90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textRotation="90" wrapText="1"/>
    </xf>
    <xf numFmtId="0" fontId="1" fillId="6" borderId="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7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9" fontId="2" fillId="8" borderId="6" xfId="0" applyNumberFormat="1" applyFont="1" applyFill="1" applyBorder="1" applyAlignment="1">
      <alignment horizontal="center"/>
    </xf>
    <xf numFmtId="9" fontId="2" fillId="8" borderId="7" xfId="0" applyNumberFormat="1" applyFont="1" applyFill="1" applyBorder="1" applyAlignment="1">
      <alignment horizontal="center"/>
    </xf>
    <xf numFmtId="0" fontId="4" fillId="7" borderId="6" xfId="0" applyFont="1" applyFill="1" applyBorder="1" applyAlignment="1">
      <alignment horizontal="right" vertical="center"/>
    </xf>
    <xf numFmtId="0" fontId="4" fillId="7" borderId="8" xfId="0" applyFont="1" applyFill="1" applyBorder="1" applyAlignment="1">
      <alignment horizontal="right" vertical="center"/>
    </xf>
    <xf numFmtId="0" fontId="4" fillId="7" borderId="7" xfId="0" applyFont="1" applyFill="1" applyBorder="1" applyAlignment="1">
      <alignment horizontal="right" vertical="center"/>
    </xf>
    <xf numFmtId="0" fontId="25" fillId="19" borderId="6" xfId="0" applyFont="1" applyFill="1" applyBorder="1" applyAlignment="1">
      <alignment horizontal="center" vertical="center" wrapText="1"/>
    </xf>
    <xf numFmtId="0" fontId="25" fillId="19" borderId="7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29" fillId="0" borderId="15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9" fontId="33" fillId="0" borderId="2" xfId="3" applyFont="1" applyBorder="1" applyAlignment="1">
      <alignment horizontal="center" vertical="center" wrapText="1"/>
    </xf>
    <xf numFmtId="9" fontId="33" fillId="0" borderId="3" xfId="3" applyFont="1" applyBorder="1" applyAlignment="1">
      <alignment horizontal="center" vertical="center" wrapText="1"/>
    </xf>
    <xf numFmtId="9" fontId="33" fillId="0" borderId="4" xfId="3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9" fontId="33" fillId="0" borderId="2" xfId="0" applyNumberFormat="1" applyFont="1" applyBorder="1" applyAlignment="1">
      <alignment horizontal="center" vertical="center" wrapText="1"/>
    </xf>
    <xf numFmtId="9" fontId="33" fillId="0" borderId="3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17" borderId="1" xfId="0" applyFont="1" applyFill="1" applyBorder="1" applyAlignment="1">
      <alignment horizontal="center" vertical="center" wrapText="1"/>
    </xf>
    <xf numFmtId="0" fontId="53" fillId="0" borderId="0" xfId="0" applyFont="1"/>
    <xf numFmtId="0" fontId="54" fillId="0" borderId="0" xfId="0" applyFont="1"/>
    <xf numFmtId="0" fontId="54" fillId="0" borderId="0" xfId="0" applyFont="1" applyAlignment="1">
      <alignment horizontal="center" vertical="center"/>
    </xf>
    <xf numFmtId="0" fontId="22" fillId="0" borderId="0" xfId="0" applyFont="1"/>
    <xf numFmtId="0" fontId="55" fillId="0" borderId="0" xfId="0" applyFont="1"/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53" fillId="0" borderId="0" xfId="0" applyFont="1" applyAlignment="1">
      <alignment horizontal="center" textRotation="90" wrapText="1"/>
    </xf>
    <xf numFmtId="0" fontId="53" fillId="0" borderId="1" xfId="0" applyFont="1" applyBorder="1" applyAlignment="1">
      <alignment horizontal="center" vertical="center" textRotation="90" wrapText="1"/>
    </xf>
    <xf numFmtId="0" fontId="53" fillId="0" borderId="2" xfId="0" applyFont="1" applyBorder="1" applyAlignment="1">
      <alignment horizontal="center" vertical="center" textRotation="90" wrapText="1"/>
    </xf>
    <xf numFmtId="0" fontId="54" fillId="0" borderId="2" xfId="0" applyFont="1" applyBorder="1" applyAlignment="1">
      <alignment horizontal="left" vertical="center" textRotation="90" wrapText="1"/>
    </xf>
    <xf numFmtId="0" fontId="53" fillId="3" borderId="2" xfId="0" applyFont="1" applyFill="1" applyBorder="1" applyAlignment="1">
      <alignment horizontal="center" vertical="center" textRotation="90" wrapText="1"/>
    </xf>
    <xf numFmtId="0" fontId="53" fillId="10" borderId="2" xfId="0" applyFont="1" applyFill="1" applyBorder="1" applyAlignment="1">
      <alignment horizontal="center" vertical="center" wrapText="1"/>
    </xf>
    <xf numFmtId="0" fontId="53" fillId="10" borderId="2" xfId="0" applyFont="1" applyFill="1" applyBorder="1" applyAlignment="1">
      <alignment horizontal="center" vertical="center"/>
    </xf>
    <xf numFmtId="0" fontId="53" fillId="0" borderId="2" xfId="0" applyFont="1" applyBorder="1" applyAlignment="1">
      <alignment horizontal="center" vertical="center" textRotation="90"/>
    </xf>
    <xf numFmtId="0" fontId="22" fillId="0" borderId="1" xfId="0" applyFont="1" applyBorder="1"/>
    <xf numFmtId="0" fontId="53" fillId="3" borderId="1" xfId="0" applyFont="1" applyFill="1" applyBorder="1" applyAlignment="1">
      <alignment horizontal="center" vertical="center" textRotation="90" wrapText="1"/>
    </xf>
    <xf numFmtId="0" fontId="53" fillId="22" borderId="1" xfId="0" applyFont="1" applyFill="1" applyBorder="1" applyAlignment="1">
      <alignment horizontal="center" vertical="center" textRotation="90" wrapText="1"/>
    </xf>
    <xf numFmtId="0" fontId="56" fillId="3" borderId="1" xfId="0" applyFont="1" applyFill="1" applyBorder="1" applyAlignment="1">
      <alignment horizontal="center" vertical="center" textRotation="90" wrapText="1"/>
    </xf>
    <xf numFmtId="0" fontId="53" fillId="2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0" fontId="53" fillId="3" borderId="16" xfId="0" applyFont="1" applyFill="1" applyBorder="1" applyAlignment="1">
      <alignment horizontal="center" vertical="center" textRotation="90"/>
    </xf>
    <xf numFmtId="0" fontId="53" fillId="0" borderId="1" xfId="0" applyFont="1" applyBorder="1" applyAlignment="1">
      <alignment horizontal="center" vertical="center" textRotation="90"/>
    </xf>
    <xf numFmtId="0" fontId="53" fillId="23" borderId="1" xfId="0" applyFont="1" applyFill="1" applyBorder="1" applyAlignment="1">
      <alignment horizontal="center" vertical="center" textRotation="90"/>
    </xf>
    <xf numFmtId="0" fontId="53" fillId="23" borderId="1" xfId="0" applyFont="1" applyFill="1" applyBorder="1" applyAlignment="1">
      <alignment vertical="center" textRotation="90"/>
    </xf>
    <xf numFmtId="0" fontId="54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vertical="center" wrapText="1"/>
    </xf>
    <xf numFmtId="0" fontId="53" fillId="8" borderId="3" xfId="0" applyFont="1" applyFill="1" applyBorder="1" applyAlignment="1">
      <alignment vertical="center" textRotation="90"/>
    </xf>
    <xf numFmtId="0" fontId="55" fillId="0" borderId="1" xfId="0" applyFont="1" applyBorder="1"/>
    <xf numFmtId="0" fontId="53" fillId="23" borderId="1" xfId="0" applyFont="1" applyFill="1" applyBorder="1"/>
    <xf numFmtId="0" fontId="38" fillId="0" borderId="1" xfId="0" applyFont="1" applyBorder="1" applyAlignment="1">
      <alignment horizontal="center"/>
    </xf>
    <xf numFmtId="0" fontId="56" fillId="0" borderId="1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4" fillId="2" borderId="1" xfId="0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center" vertical="center"/>
    </xf>
    <xf numFmtId="0" fontId="56" fillId="0" borderId="1" xfId="1" applyFont="1" applyBorder="1" applyAlignment="1">
      <alignment vertical="center" wrapText="1"/>
    </xf>
    <xf numFmtId="0" fontId="59" fillId="2" borderId="4" xfId="0" applyFont="1" applyFill="1" applyBorder="1" applyAlignment="1">
      <alignment horizontal="center" vertical="center"/>
    </xf>
    <xf numFmtId="0" fontId="53" fillId="23" borderId="1" xfId="0" applyFont="1" applyFill="1" applyBorder="1" applyAlignment="1">
      <alignment vertical="center" textRotation="90"/>
    </xf>
    <xf numFmtId="0" fontId="53" fillId="24" borderId="1" xfId="0" applyFont="1" applyFill="1" applyBorder="1" applyAlignment="1">
      <alignment vertical="center" textRotation="90"/>
    </xf>
    <xf numFmtId="0" fontId="53" fillId="24" borderId="1" xfId="0" applyFont="1" applyFill="1" applyBorder="1" applyAlignment="1">
      <alignment horizontal="center" vertical="center"/>
    </xf>
    <xf numFmtId="0" fontId="56" fillId="24" borderId="1" xfId="0" applyFont="1" applyFill="1" applyBorder="1" applyAlignment="1">
      <alignment vertical="center" textRotation="90"/>
    </xf>
    <xf numFmtId="0" fontId="53" fillId="23" borderId="1" xfId="0" applyFont="1" applyFill="1" applyBorder="1" applyAlignment="1">
      <alignment horizontal="center" vertical="center" textRotation="90" wrapText="1"/>
    </xf>
    <xf numFmtId="0" fontId="60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53" fillId="0" borderId="1" xfId="0" applyFont="1" applyBorder="1" applyAlignment="1">
      <alignment vertical="center" wrapText="1"/>
    </xf>
    <xf numFmtId="0" fontId="38" fillId="3" borderId="2" xfId="0" applyFont="1" applyFill="1" applyBorder="1" applyAlignment="1">
      <alignment horizontal="center" vertical="center"/>
    </xf>
    <xf numFmtId="0" fontId="53" fillId="25" borderId="1" xfId="0" applyFont="1" applyFill="1" applyBorder="1" applyAlignment="1">
      <alignment vertical="center" textRotation="90" wrapText="1"/>
    </xf>
    <xf numFmtId="0" fontId="61" fillId="25" borderId="1" xfId="0" applyFont="1" applyFill="1" applyBorder="1" applyAlignment="1">
      <alignment vertical="center" textRotation="90" wrapText="1"/>
    </xf>
    <xf numFmtId="0" fontId="53" fillId="25" borderId="1" xfId="0" applyFont="1" applyFill="1" applyBorder="1" applyAlignment="1">
      <alignment horizontal="center" vertical="center" wrapText="1"/>
    </xf>
    <xf numFmtId="0" fontId="53" fillId="9" borderId="1" xfId="0" applyFont="1" applyFill="1" applyBorder="1" applyAlignment="1">
      <alignment horizontal="center" vertical="center" textRotation="90"/>
    </xf>
    <xf numFmtId="0" fontId="58" fillId="0" borderId="1" xfId="0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62" fillId="0" borderId="1" xfId="0" applyFont="1" applyBorder="1" applyAlignment="1">
      <alignment horizontal="left" vertical="center" wrapText="1"/>
    </xf>
    <xf numFmtId="0" fontId="59" fillId="23" borderId="1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vertical="center" wrapText="1"/>
    </xf>
    <xf numFmtId="0" fontId="53" fillId="11" borderId="1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left" vertical="center" wrapText="1"/>
    </xf>
    <xf numFmtId="0" fontId="22" fillId="11" borderId="1" xfId="0" applyFont="1" applyFill="1" applyBorder="1" applyAlignment="1">
      <alignment vertical="center" wrapText="1"/>
    </xf>
    <xf numFmtId="0" fontId="53" fillId="9" borderId="1" xfId="0" applyFont="1" applyFill="1" applyBorder="1" applyAlignment="1">
      <alignment horizontal="center" vertical="center" textRotation="90" wrapText="1"/>
    </xf>
    <xf numFmtId="0" fontId="56" fillId="0" borderId="1" xfId="0" applyFont="1" applyBorder="1" applyAlignment="1">
      <alignment horizontal="center" vertical="center"/>
    </xf>
    <xf numFmtId="0" fontId="53" fillId="9" borderId="1" xfId="0" applyFont="1" applyFill="1" applyBorder="1" applyAlignment="1">
      <alignment horizontal="center" vertical="center" textRotation="90" wrapText="1"/>
    </xf>
    <xf numFmtId="0" fontId="53" fillId="3" borderId="1" xfId="0" applyFont="1" applyFill="1" applyBorder="1" applyAlignment="1">
      <alignment horizontal="center" vertical="center" textRotation="90"/>
    </xf>
    <xf numFmtId="0" fontId="53" fillId="24" borderId="1" xfId="0" applyFont="1" applyFill="1" applyBorder="1" applyAlignment="1">
      <alignment horizontal="center" vertical="center" textRotation="90"/>
    </xf>
    <xf numFmtId="0" fontId="61" fillId="0" borderId="1" xfId="0" applyFont="1" applyBorder="1" applyAlignment="1">
      <alignment vertical="center"/>
    </xf>
    <xf numFmtId="0" fontId="47" fillId="0" borderId="0" xfId="0" applyFont="1"/>
    <xf numFmtId="0" fontId="47" fillId="8" borderId="1" xfId="0" applyFont="1" applyFill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7" fillId="0" borderId="1" xfId="0" applyFont="1" applyBorder="1"/>
    <xf numFmtId="0" fontId="47" fillId="23" borderId="1" xfId="0" applyFont="1" applyFill="1" applyBorder="1"/>
    <xf numFmtId="0" fontId="65" fillId="0" borderId="1" xfId="0" applyFont="1" applyBorder="1" applyAlignment="1">
      <alignment horizontal="center"/>
    </xf>
    <xf numFmtId="0" fontId="66" fillId="0" borderId="1" xfId="0" applyFont="1" applyBorder="1" applyAlignment="1">
      <alignment vertical="center" wrapText="1"/>
    </xf>
    <xf numFmtId="0" fontId="61" fillId="24" borderId="1" xfId="0" applyFont="1" applyFill="1" applyBorder="1" applyAlignment="1">
      <alignment vertical="center" textRotation="90"/>
    </xf>
    <xf numFmtId="0" fontId="61" fillId="24" borderId="1" xfId="0" applyFont="1" applyFill="1" applyBorder="1" applyAlignment="1">
      <alignment horizontal="center" vertical="center"/>
    </xf>
    <xf numFmtId="0" fontId="53" fillId="0" borderId="2" xfId="0" applyFont="1" applyBorder="1" applyAlignment="1">
      <alignment horizontal="center" vertical="center" textRotation="90" wrapText="1"/>
    </xf>
    <xf numFmtId="0" fontId="53" fillId="0" borderId="3" xfId="0" applyFont="1" applyBorder="1" applyAlignment="1">
      <alignment horizontal="center" vertical="center" textRotation="90" wrapText="1"/>
    </xf>
    <xf numFmtId="0" fontId="66" fillId="0" borderId="1" xfId="0" applyFont="1" applyBorder="1" applyAlignment="1">
      <alignment vertical="center"/>
    </xf>
    <xf numFmtId="0" fontId="61" fillId="26" borderId="1" xfId="0" applyFont="1" applyFill="1" applyBorder="1" applyAlignment="1">
      <alignment vertical="center" wrapText="1"/>
    </xf>
    <xf numFmtId="0" fontId="66" fillId="0" borderId="1" xfId="0" applyFont="1" applyBorder="1" applyAlignment="1">
      <alignment horizontal="center"/>
    </xf>
    <xf numFmtId="0" fontId="67" fillId="8" borderId="1" xfId="0" applyFont="1" applyFill="1" applyBorder="1" applyAlignment="1">
      <alignment horizontal="center" vertical="center"/>
    </xf>
    <xf numFmtId="0" fontId="65" fillId="0" borderId="1" xfId="0" applyFont="1" applyBorder="1"/>
    <xf numFmtId="0" fontId="48" fillId="3" borderId="1" xfId="0" applyFont="1" applyFill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 textRotation="90" wrapText="1"/>
    </xf>
    <xf numFmtId="0" fontId="47" fillId="0" borderId="2" xfId="0" applyFont="1" applyBorder="1" applyAlignment="1">
      <alignment horizontal="center"/>
    </xf>
    <xf numFmtId="0" fontId="68" fillId="0" borderId="2" xfId="0" applyFont="1" applyBorder="1" applyAlignment="1">
      <alignment horizontal="center" vertical="center"/>
    </xf>
    <xf numFmtId="0" fontId="47" fillId="23" borderId="2" xfId="0" applyFont="1" applyFill="1" applyBorder="1"/>
    <xf numFmtId="0" fontId="53" fillId="3" borderId="17" xfId="0" applyFont="1" applyFill="1" applyBorder="1" applyAlignment="1">
      <alignment horizontal="center" vertical="center" textRotation="90"/>
    </xf>
    <xf numFmtId="0" fontId="53" fillId="27" borderId="2" xfId="0" applyFont="1" applyFill="1" applyBorder="1" applyAlignment="1">
      <alignment horizontal="center"/>
    </xf>
    <xf numFmtId="0" fontId="56" fillId="27" borderId="2" xfId="0" applyFont="1" applyFill="1" applyBorder="1" applyAlignment="1">
      <alignment horizontal="center"/>
    </xf>
    <xf numFmtId="0" fontId="53" fillId="27" borderId="2" xfId="0" applyFont="1" applyFill="1" applyBorder="1"/>
    <xf numFmtId="0" fontId="53" fillId="0" borderId="1" xfId="0" applyFont="1" applyBorder="1"/>
    <xf numFmtId="0" fontId="53" fillId="0" borderId="0" xfId="0" applyFont="1" applyAlignment="1">
      <alignment vertical="center" textRotation="90" wrapText="1"/>
    </xf>
    <xf numFmtId="0" fontId="22" fillId="0" borderId="0" xfId="0" applyFont="1" applyAlignment="1">
      <alignment vertical="center"/>
    </xf>
  </cellXfs>
  <cellStyles count="4">
    <cellStyle name="Hyperlink" xfId="2" builtinId="8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mruColors>
      <color rgb="FFF2F2F2"/>
      <color rgb="FFECECEC"/>
      <color rgb="FFA40000"/>
      <color rgb="FF4C216D"/>
      <color rgb="FFFFFFCC"/>
      <color rgb="FFF4EDF9"/>
      <color rgb="FF480000"/>
      <color rgb="FFFFCC29"/>
      <color rgb="FF65FFE2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0</xdr:row>
      <xdr:rowOff>28574</xdr:rowOff>
    </xdr:from>
    <xdr:to>
      <xdr:col>3</xdr:col>
      <xdr:colOff>257174</xdr:colOff>
      <xdr:row>3</xdr:row>
      <xdr:rowOff>209549</xdr:rowOff>
    </xdr:to>
    <xdr:pic>
      <xdr:nvPicPr>
        <xdr:cNvPr id="2" name="Picture 1" descr="final Paster">
          <a:extLst>
            <a:ext uri="{FF2B5EF4-FFF2-40B4-BE49-F238E27FC236}">
              <a16:creationId xmlns:a16="http://schemas.microsoft.com/office/drawing/2014/main" id="{F9F2E34A-EC5C-420C-A63D-8475B4F9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28574"/>
          <a:ext cx="10096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0</xdr:row>
      <xdr:rowOff>0</xdr:rowOff>
    </xdr:from>
    <xdr:to>
      <xdr:col>5</xdr:col>
      <xdr:colOff>22860</xdr:colOff>
      <xdr:row>3</xdr:row>
      <xdr:rowOff>144780</xdr:rowOff>
    </xdr:to>
    <xdr:pic>
      <xdr:nvPicPr>
        <xdr:cNvPr id="2" name="Picture 1" descr="final Paster">
          <a:extLst>
            <a:ext uri="{FF2B5EF4-FFF2-40B4-BE49-F238E27FC236}">
              <a16:creationId xmlns:a16="http://schemas.microsoft.com/office/drawing/2014/main" id="{4FC93AD2-B287-4F30-9D40-54DE504B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82296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0</xdr:row>
      <xdr:rowOff>28574</xdr:rowOff>
    </xdr:from>
    <xdr:to>
      <xdr:col>3</xdr:col>
      <xdr:colOff>257174</xdr:colOff>
      <xdr:row>3</xdr:row>
      <xdr:rowOff>209549</xdr:rowOff>
    </xdr:to>
    <xdr:pic>
      <xdr:nvPicPr>
        <xdr:cNvPr id="3" name="Picture 1" descr="final Paster">
          <a:extLst>
            <a:ext uri="{FF2B5EF4-FFF2-40B4-BE49-F238E27FC236}">
              <a16:creationId xmlns:a16="http://schemas.microsoft.com/office/drawing/2014/main" id="{764D671B-58C0-4956-89BD-D8301A47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28574"/>
          <a:ext cx="9239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hyperlink" Target="http://www.uamd.edu.al/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3"/>
  <sheetViews>
    <sheetView workbookViewId="0">
      <selection activeCell="I19" sqref="I19"/>
    </sheetView>
  </sheetViews>
  <sheetFormatPr defaultColWidth="8.8984375" defaultRowHeight="13.8" x14ac:dyDescent="0.3"/>
  <cols>
    <col min="1" max="6" width="4" style="30" customWidth="1"/>
    <col min="7" max="7" width="3.8984375" style="30" customWidth="1"/>
    <col min="8" max="8" width="10.3984375" style="30" customWidth="1"/>
    <col min="9" max="9" width="32.5" style="30" customWidth="1"/>
    <col min="10" max="10" width="22" style="30" customWidth="1"/>
    <col min="11" max="11" width="3.8984375" style="30" customWidth="1"/>
    <col min="12" max="244" width="8.8984375" style="30"/>
    <col min="245" max="245" width="3.09765625" style="30" customWidth="1"/>
    <col min="246" max="246" width="4.3984375" style="30" customWidth="1"/>
    <col min="247" max="247" width="26.59765625" style="30" customWidth="1"/>
    <col min="248" max="262" width="7.09765625" style="30" customWidth="1"/>
    <col min="263" max="263" width="8.5" style="30" customWidth="1"/>
    <col min="264" max="267" width="7.09765625" style="30" customWidth="1"/>
    <col min="268" max="500" width="8.8984375" style="30"/>
    <col min="501" max="501" width="3.09765625" style="30" customWidth="1"/>
    <col min="502" max="502" width="4.3984375" style="30" customWidth="1"/>
    <col min="503" max="503" width="26.59765625" style="30" customWidth="1"/>
    <col min="504" max="518" width="7.09765625" style="30" customWidth="1"/>
    <col min="519" max="519" width="8.5" style="30" customWidth="1"/>
    <col min="520" max="523" width="7.09765625" style="30" customWidth="1"/>
    <col min="524" max="756" width="8.8984375" style="30"/>
    <col min="757" max="757" width="3.09765625" style="30" customWidth="1"/>
    <col min="758" max="758" width="4.3984375" style="30" customWidth="1"/>
    <col min="759" max="759" width="26.59765625" style="30" customWidth="1"/>
    <col min="760" max="774" width="7.09765625" style="30" customWidth="1"/>
    <col min="775" max="775" width="8.5" style="30" customWidth="1"/>
    <col min="776" max="779" width="7.09765625" style="30" customWidth="1"/>
    <col min="780" max="1012" width="8.8984375" style="30"/>
    <col min="1013" max="1013" width="3.09765625" style="30" customWidth="1"/>
    <col min="1014" max="1014" width="4.3984375" style="30" customWidth="1"/>
    <col min="1015" max="1015" width="26.59765625" style="30" customWidth="1"/>
    <col min="1016" max="1030" width="7.09765625" style="30" customWidth="1"/>
    <col min="1031" max="1031" width="8.5" style="30" customWidth="1"/>
    <col min="1032" max="1035" width="7.09765625" style="30" customWidth="1"/>
    <col min="1036" max="1268" width="8.8984375" style="30"/>
    <col min="1269" max="1269" width="3.09765625" style="30" customWidth="1"/>
    <col min="1270" max="1270" width="4.3984375" style="30" customWidth="1"/>
    <col min="1271" max="1271" width="26.59765625" style="30" customWidth="1"/>
    <col min="1272" max="1286" width="7.09765625" style="30" customWidth="1"/>
    <col min="1287" max="1287" width="8.5" style="30" customWidth="1"/>
    <col min="1288" max="1291" width="7.09765625" style="30" customWidth="1"/>
    <col min="1292" max="1524" width="8.8984375" style="30"/>
    <col min="1525" max="1525" width="3.09765625" style="30" customWidth="1"/>
    <col min="1526" max="1526" width="4.3984375" style="30" customWidth="1"/>
    <col min="1527" max="1527" width="26.59765625" style="30" customWidth="1"/>
    <col min="1528" max="1542" width="7.09765625" style="30" customWidth="1"/>
    <col min="1543" max="1543" width="8.5" style="30" customWidth="1"/>
    <col min="1544" max="1547" width="7.09765625" style="30" customWidth="1"/>
    <col min="1548" max="1780" width="8.8984375" style="30"/>
    <col min="1781" max="1781" width="3.09765625" style="30" customWidth="1"/>
    <col min="1782" max="1782" width="4.3984375" style="30" customWidth="1"/>
    <col min="1783" max="1783" width="26.59765625" style="30" customWidth="1"/>
    <col min="1784" max="1798" width="7.09765625" style="30" customWidth="1"/>
    <col min="1799" max="1799" width="8.5" style="30" customWidth="1"/>
    <col min="1800" max="1803" width="7.09765625" style="30" customWidth="1"/>
    <col min="1804" max="2036" width="8.8984375" style="30"/>
    <col min="2037" max="2037" width="3.09765625" style="30" customWidth="1"/>
    <col min="2038" max="2038" width="4.3984375" style="30" customWidth="1"/>
    <col min="2039" max="2039" width="26.59765625" style="30" customWidth="1"/>
    <col min="2040" max="2054" width="7.09765625" style="30" customWidth="1"/>
    <col min="2055" max="2055" width="8.5" style="30" customWidth="1"/>
    <col min="2056" max="2059" width="7.09765625" style="30" customWidth="1"/>
    <col min="2060" max="2292" width="8.8984375" style="30"/>
    <col min="2293" max="2293" width="3.09765625" style="30" customWidth="1"/>
    <col min="2294" max="2294" width="4.3984375" style="30" customWidth="1"/>
    <col min="2295" max="2295" width="26.59765625" style="30" customWidth="1"/>
    <col min="2296" max="2310" width="7.09765625" style="30" customWidth="1"/>
    <col min="2311" max="2311" width="8.5" style="30" customWidth="1"/>
    <col min="2312" max="2315" width="7.09765625" style="30" customWidth="1"/>
    <col min="2316" max="2548" width="8.8984375" style="30"/>
    <col min="2549" max="2549" width="3.09765625" style="30" customWidth="1"/>
    <col min="2550" max="2550" width="4.3984375" style="30" customWidth="1"/>
    <col min="2551" max="2551" width="26.59765625" style="30" customWidth="1"/>
    <col min="2552" max="2566" width="7.09765625" style="30" customWidth="1"/>
    <col min="2567" max="2567" width="8.5" style="30" customWidth="1"/>
    <col min="2568" max="2571" width="7.09765625" style="30" customWidth="1"/>
    <col min="2572" max="2804" width="8.8984375" style="30"/>
    <col min="2805" max="2805" width="3.09765625" style="30" customWidth="1"/>
    <col min="2806" max="2806" width="4.3984375" style="30" customWidth="1"/>
    <col min="2807" max="2807" width="26.59765625" style="30" customWidth="1"/>
    <col min="2808" max="2822" width="7.09765625" style="30" customWidth="1"/>
    <col min="2823" max="2823" width="8.5" style="30" customWidth="1"/>
    <col min="2824" max="2827" width="7.09765625" style="30" customWidth="1"/>
    <col min="2828" max="3060" width="8.8984375" style="30"/>
    <col min="3061" max="3061" width="3.09765625" style="30" customWidth="1"/>
    <col min="3062" max="3062" width="4.3984375" style="30" customWidth="1"/>
    <col min="3063" max="3063" width="26.59765625" style="30" customWidth="1"/>
    <col min="3064" max="3078" width="7.09765625" style="30" customWidth="1"/>
    <col min="3079" max="3079" width="8.5" style="30" customWidth="1"/>
    <col min="3080" max="3083" width="7.09765625" style="30" customWidth="1"/>
    <col min="3084" max="3316" width="8.8984375" style="30"/>
    <col min="3317" max="3317" width="3.09765625" style="30" customWidth="1"/>
    <col min="3318" max="3318" width="4.3984375" style="30" customWidth="1"/>
    <col min="3319" max="3319" width="26.59765625" style="30" customWidth="1"/>
    <col min="3320" max="3334" width="7.09765625" style="30" customWidth="1"/>
    <col min="3335" max="3335" width="8.5" style="30" customWidth="1"/>
    <col min="3336" max="3339" width="7.09765625" style="30" customWidth="1"/>
    <col min="3340" max="3572" width="8.8984375" style="30"/>
    <col min="3573" max="3573" width="3.09765625" style="30" customWidth="1"/>
    <col min="3574" max="3574" width="4.3984375" style="30" customWidth="1"/>
    <col min="3575" max="3575" width="26.59765625" style="30" customWidth="1"/>
    <col min="3576" max="3590" width="7.09765625" style="30" customWidth="1"/>
    <col min="3591" max="3591" width="8.5" style="30" customWidth="1"/>
    <col min="3592" max="3595" width="7.09765625" style="30" customWidth="1"/>
    <col min="3596" max="3828" width="8.8984375" style="30"/>
    <col min="3829" max="3829" width="3.09765625" style="30" customWidth="1"/>
    <col min="3830" max="3830" width="4.3984375" style="30" customWidth="1"/>
    <col min="3831" max="3831" width="26.59765625" style="30" customWidth="1"/>
    <col min="3832" max="3846" width="7.09765625" style="30" customWidth="1"/>
    <col min="3847" max="3847" width="8.5" style="30" customWidth="1"/>
    <col min="3848" max="3851" width="7.09765625" style="30" customWidth="1"/>
    <col min="3852" max="4084" width="8.8984375" style="30"/>
    <col min="4085" max="4085" width="3.09765625" style="30" customWidth="1"/>
    <col min="4086" max="4086" width="4.3984375" style="30" customWidth="1"/>
    <col min="4087" max="4087" width="26.59765625" style="30" customWidth="1"/>
    <col min="4088" max="4102" width="7.09765625" style="30" customWidth="1"/>
    <col min="4103" max="4103" width="8.5" style="30" customWidth="1"/>
    <col min="4104" max="4107" width="7.09765625" style="30" customWidth="1"/>
    <col min="4108" max="4340" width="8.8984375" style="30"/>
    <col min="4341" max="4341" width="3.09765625" style="30" customWidth="1"/>
    <col min="4342" max="4342" width="4.3984375" style="30" customWidth="1"/>
    <col min="4343" max="4343" width="26.59765625" style="30" customWidth="1"/>
    <col min="4344" max="4358" width="7.09765625" style="30" customWidth="1"/>
    <col min="4359" max="4359" width="8.5" style="30" customWidth="1"/>
    <col min="4360" max="4363" width="7.09765625" style="30" customWidth="1"/>
    <col min="4364" max="4596" width="8.8984375" style="30"/>
    <col min="4597" max="4597" width="3.09765625" style="30" customWidth="1"/>
    <col min="4598" max="4598" width="4.3984375" style="30" customWidth="1"/>
    <col min="4599" max="4599" width="26.59765625" style="30" customWidth="1"/>
    <col min="4600" max="4614" width="7.09765625" style="30" customWidth="1"/>
    <col min="4615" max="4615" width="8.5" style="30" customWidth="1"/>
    <col min="4616" max="4619" width="7.09765625" style="30" customWidth="1"/>
    <col min="4620" max="4852" width="8.8984375" style="30"/>
    <col min="4853" max="4853" width="3.09765625" style="30" customWidth="1"/>
    <col min="4854" max="4854" width="4.3984375" style="30" customWidth="1"/>
    <col min="4855" max="4855" width="26.59765625" style="30" customWidth="1"/>
    <col min="4856" max="4870" width="7.09765625" style="30" customWidth="1"/>
    <col min="4871" max="4871" width="8.5" style="30" customWidth="1"/>
    <col min="4872" max="4875" width="7.09765625" style="30" customWidth="1"/>
    <col min="4876" max="5108" width="8.8984375" style="30"/>
    <col min="5109" max="5109" width="3.09765625" style="30" customWidth="1"/>
    <col min="5110" max="5110" width="4.3984375" style="30" customWidth="1"/>
    <col min="5111" max="5111" width="26.59765625" style="30" customWidth="1"/>
    <col min="5112" max="5126" width="7.09765625" style="30" customWidth="1"/>
    <col min="5127" max="5127" width="8.5" style="30" customWidth="1"/>
    <col min="5128" max="5131" width="7.09765625" style="30" customWidth="1"/>
    <col min="5132" max="5364" width="8.8984375" style="30"/>
    <col min="5365" max="5365" width="3.09765625" style="30" customWidth="1"/>
    <col min="5366" max="5366" width="4.3984375" style="30" customWidth="1"/>
    <col min="5367" max="5367" width="26.59765625" style="30" customWidth="1"/>
    <col min="5368" max="5382" width="7.09765625" style="30" customWidth="1"/>
    <col min="5383" max="5383" width="8.5" style="30" customWidth="1"/>
    <col min="5384" max="5387" width="7.09765625" style="30" customWidth="1"/>
    <col min="5388" max="5620" width="8.8984375" style="30"/>
    <col min="5621" max="5621" width="3.09765625" style="30" customWidth="1"/>
    <col min="5622" max="5622" width="4.3984375" style="30" customWidth="1"/>
    <col min="5623" max="5623" width="26.59765625" style="30" customWidth="1"/>
    <col min="5624" max="5638" width="7.09765625" style="30" customWidth="1"/>
    <col min="5639" max="5639" width="8.5" style="30" customWidth="1"/>
    <col min="5640" max="5643" width="7.09765625" style="30" customWidth="1"/>
    <col min="5644" max="5876" width="8.8984375" style="30"/>
    <col min="5877" max="5877" width="3.09765625" style="30" customWidth="1"/>
    <col min="5878" max="5878" width="4.3984375" style="30" customWidth="1"/>
    <col min="5879" max="5879" width="26.59765625" style="30" customWidth="1"/>
    <col min="5880" max="5894" width="7.09765625" style="30" customWidth="1"/>
    <col min="5895" max="5895" width="8.5" style="30" customWidth="1"/>
    <col min="5896" max="5899" width="7.09765625" style="30" customWidth="1"/>
    <col min="5900" max="6132" width="8.8984375" style="30"/>
    <col min="6133" max="6133" width="3.09765625" style="30" customWidth="1"/>
    <col min="6134" max="6134" width="4.3984375" style="30" customWidth="1"/>
    <col min="6135" max="6135" width="26.59765625" style="30" customWidth="1"/>
    <col min="6136" max="6150" width="7.09765625" style="30" customWidth="1"/>
    <col min="6151" max="6151" width="8.5" style="30" customWidth="1"/>
    <col min="6152" max="6155" width="7.09765625" style="30" customWidth="1"/>
    <col min="6156" max="6388" width="8.8984375" style="30"/>
    <col min="6389" max="6389" width="3.09765625" style="30" customWidth="1"/>
    <col min="6390" max="6390" width="4.3984375" style="30" customWidth="1"/>
    <col min="6391" max="6391" width="26.59765625" style="30" customWidth="1"/>
    <col min="6392" max="6406" width="7.09765625" style="30" customWidth="1"/>
    <col min="6407" max="6407" width="8.5" style="30" customWidth="1"/>
    <col min="6408" max="6411" width="7.09765625" style="30" customWidth="1"/>
    <col min="6412" max="6644" width="8.8984375" style="30"/>
    <col min="6645" max="6645" width="3.09765625" style="30" customWidth="1"/>
    <col min="6646" max="6646" width="4.3984375" style="30" customWidth="1"/>
    <col min="6647" max="6647" width="26.59765625" style="30" customWidth="1"/>
    <col min="6648" max="6662" width="7.09765625" style="30" customWidth="1"/>
    <col min="6663" max="6663" width="8.5" style="30" customWidth="1"/>
    <col min="6664" max="6667" width="7.09765625" style="30" customWidth="1"/>
    <col min="6668" max="6900" width="8.8984375" style="30"/>
    <col min="6901" max="6901" width="3.09765625" style="30" customWidth="1"/>
    <col min="6902" max="6902" width="4.3984375" style="30" customWidth="1"/>
    <col min="6903" max="6903" width="26.59765625" style="30" customWidth="1"/>
    <col min="6904" max="6918" width="7.09765625" style="30" customWidth="1"/>
    <col min="6919" max="6919" width="8.5" style="30" customWidth="1"/>
    <col min="6920" max="6923" width="7.09765625" style="30" customWidth="1"/>
    <col min="6924" max="7156" width="8.8984375" style="30"/>
    <col min="7157" max="7157" width="3.09765625" style="30" customWidth="1"/>
    <col min="7158" max="7158" width="4.3984375" style="30" customWidth="1"/>
    <col min="7159" max="7159" width="26.59765625" style="30" customWidth="1"/>
    <col min="7160" max="7174" width="7.09765625" style="30" customWidth="1"/>
    <col min="7175" max="7175" width="8.5" style="30" customWidth="1"/>
    <col min="7176" max="7179" width="7.09765625" style="30" customWidth="1"/>
    <col min="7180" max="7412" width="8.8984375" style="30"/>
    <col min="7413" max="7413" width="3.09765625" style="30" customWidth="1"/>
    <col min="7414" max="7414" width="4.3984375" style="30" customWidth="1"/>
    <col min="7415" max="7415" width="26.59765625" style="30" customWidth="1"/>
    <col min="7416" max="7430" width="7.09765625" style="30" customWidth="1"/>
    <col min="7431" max="7431" width="8.5" style="30" customWidth="1"/>
    <col min="7432" max="7435" width="7.09765625" style="30" customWidth="1"/>
    <col min="7436" max="7668" width="8.8984375" style="30"/>
    <col min="7669" max="7669" width="3.09765625" style="30" customWidth="1"/>
    <col min="7670" max="7670" width="4.3984375" style="30" customWidth="1"/>
    <col min="7671" max="7671" width="26.59765625" style="30" customWidth="1"/>
    <col min="7672" max="7686" width="7.09765625" style="30" customWidth="1"/>
    <col min="7687" max="7687" width="8.5" style="30" customWidth="1"/>
    <col min="7688" max="7691" width="7.09765625" style="30" customWidth="1"/>
    <col min="7692" max="7924" width="8.8984375" style="30"/>
    <col min="7925" max="7925" width="3.09765625" style="30" customWidth="1"/>
    <col min="7926" max="7926" width="4.3984375" style="30" customWidth="1"/>
    <col min="7927" max="7927" width="26.59765625" style="30" customWidth="1"/>
    <col min="7928" max="7942" width="7.09765625" style="30" customWidth="1"/>
    <col min="7943" max="7943" width="8.5" style="30" customWidth="1"/>
    <col min="7944" max="7947" width="7.09765625" style="30" customWidth="1"/>
    <col min="7948" max="8180" width="8.8984375" style="30"/>
    <col min="8181" max="8181" width="3.09765625" style="30" customWidth="1"/>
    <col min="8182" max="8182" width="4.3984375" style="30" customWidth="1"/>
    <col min="8183" max="8183" width="26.59765625" style="30" customWidth="1"/>
    <col min="8184" max="8198" width="7.09765625" style="30" customWidth="1"/>
    <col min="8199" max="8199" width="8.5" style="30" customWidth="1"/>
    <col min="8200" max="8203" width="7.09765625" style="30" customWidth="1"/>
    <col min="8204" max="8436" width="8.8984375" style="30"/>
    <col min="8437" max="8437" width="3.09765625" style="30" customWidth="1"/>
    <col min="8438" max="8438" width="4.3984375" style="30" customWidth="1"/>
    <col min="8439" max="8439" width="26.59765625" style="30" customWidth="1"/>
    <col min="8440" max="8454" width="7.09765625" style="30" customWidth="1"/>
    <col min="8455" max="8455" width="8.5" style="30" customWidth="1"/>
    <col min="8456" max="8459" width="7.09765625" style="30" customWidth="1"/>
    <col min="8460" max="8692" width="8.8984375" style="30"/>
    <col min="8693" max="8693" width="3.09765625" style="30" customWidth="1"/>
    <col min="8694" max="8694" width="4.3984375" style="30" customWidth="1"/>
    <col min="8695" max="8695" width="26.59765625" style="30" customWidth="1"/>
    <col min="8696" max="8710" width="7.09765625" style="30" customWidth="1"/>
    <col min="8711" max="8711" width="8.5" style="30" customWidth="1"/>
    <col min="8712" max="8715" width="7.09765625" style="30" customWidth="1"/>
    <col min="8716" max="8948" width="8.8984375" style="30"/>
    <col min="8949" max="8949" width="3.09765625" style="30" customWidth="1"/>
    <col min="8950" max="8950" width="4.3984375" style="30" customWidth="1"/>
    <col min="8951" max="8951" width="26.59765625" style="30" customWidth="1"/>
    <col min="8952" max="8966" width="7.09765625" style="30" customWidth="1"/>
    <col min="8967" max="8967" width="8.5" style="30" customWidth="1"/>
    <col min="8968" max="8971" width="7.09765625" style="30" customWidth="1"/>
    <col min="8972" max="9204" width="8.8984375" style="30"/>
    <col min="9205" max="9205" width="3.09765625" style="30" customWidth="1"/>
    <col min="9206" max="9206" width="4.3984375" style="30" customWidth="1"/>
    <col min="9207" max="9207" width="26.59765625" style="30" customWidth="1"/>
    <col min="9208" max="9222" width="7.09765625" style="30" customWidth="1"/>
    <col min="9223" max="9223" width="8.5" style="30" customWidth="1"/>
    <col min="9224" max="9227" width="7.09765625" style="30" customWidth="1"/>
    <col min="9228" max="9460" width="8.8984375" style="30"/>
    <col min="9461" max="9461" width="3.09765625" style="30" customWidth="1"/>
    <col min="9462" max="9462" width="4.3984375" style="30" customWidth="1"/>
    <col min="9463" max="9463" width="26.59765625" style="30" customWidth="1"/>
    <col min="9464" max="9478" width="7.09765625" style="30" customWidth="1"/>
    <col min="9479" max="9479" width="8.5" style="30" customWidth="1"/>
    <col min="9480" max="9483" width="7.09765625" style="30" customWidth="1"/>
    <col min="9484" max="9716" width="8.8984375" style="30"/>
    <col min="9717" max="9717" width="3.09765625" style="30" customWidth="1"/>
    <col min="9718" max="9718" width="4.3984375" style="30" customWidth="1"/>
    <col min="9719" max="9719" width="26.59765625" style="30" customWidth="1"/>
    <col min="9720" max="9734" width="7.09765625" style="30" customWidth="1"/>
    <col min="9735" max="9735" width="8.5" style="30" customWidth="1"/>
    <col min="9736" max="9739" width="7.09765625" style="30" customWidth="1"/>
    <col min="9740" max="9972" width="8.8984375" style="30"/>
    <col min="9973" max="9973" width="3.09765625" style="30" customWidth="1"/>
    <col min="9974" max="9974" width="4.3984375" style="30" customWidth="1"/>
    <col min="9975" max="9975" width="26.59765625" style="30" customWidth="1"/>
    <col min="9976" max="9990" width="7.09765625" style="30" customWidth="1"/>
    <col min="9991" max="9991" width="8.5" style="30" customWidth="1"/>
    <col min="9992" max="9995" width="7.09765625" style="30" customWidth="1"/>
    <col min="9996" max="10228" width="8.8984375" style="30"/>
    <col min="10229" max="10229" width="3.09765625" style="30" customWidth="1"/>
    <col min="10230" max="10230" width="4.3984375" style="30" customWidth="1"/>
    <col min="10231" max="10231" width="26.59765625" style="30" customWidth="1"/>
    <col min="10232" max="10246" width="7.09765625" style="30" customWidth="1"/>
    <col min="10247" max="10247" width="8.5" style="30" customWidth="1"/>
    <col min="10248" max="10251" width="7.09765625" style="30" customWidth="1"/>
    <col min="10252" max="10484" width="8.8984375" style="30"/>
    <col min="10485" max="10485" width="3.09765625" style="30" customWidth="1"/>
    <col min="10486" max="10486" width="4.3984375" style="30" customWidth="1"/>
    <col min="10487" max="10487" width="26.59765625" style="30" customWidth="1"/>
    <col min="10488" max="10502" width="7.09765625" style="30" customWidth="1"/>
    <col min="10503" max="10503" width="8.5" style="30" customWidth="1"/>
    <col min="10504" max="10507" width="7.09765625" style="30" customWidth="1"/>
    <col min="10508" max="10740" width="8.8984375" style="30"/>
    <col min="10741" max="10741" width="3.09765625" style="30" customWidth="1"/>
    <col min="10742" max="10742" width="4.3984375" style="30" customWidth="1"/>
    <col min="10743" max="10743" width="26.59765625" style="30" customWidth="1"/>
    <col min="10744" max="10758" width="7.09765625" style="30" customWidth="1"/>
    <col min="10759" max="10759" width="8.5" style="30" customWidth="1"/>
    <col min="10760" max="10763" width="7.09765625" style="30" customWidth="1"/>
    <col min="10764" max="10996" width="8.8984375" style="30"/>
    <col min="10997" max="10997" width="3.09765625" style="30" customWidth="1"/>
    <col min="10998" max="10998" width="4.3984375" style="30" customWidth="1"/>
    <col min="10999" max="10999" width="26.59765625" style="30" customWidth="1"/>
    <col min="11000" max="11014" width="7.09765625" style="30" customWidth="1"/>
    <col min="11015" max="11015" width="8.5" style="30" customWidth="1"/>
    <col min="11016" max="11019" width="7.09765625" style="30" customWidth="1"/>
    <col min="11020" max="11252" width="8.8984375" style="30"/>
    <col min="11253" max="11253" width="3.09765625" style="30" customWidth="1"/>
    <col min="11254" max="11254" width="4.3984375" style="30" customWidth="1"/>
    <col min="11255" max="11255" width="26.59765625" style="30" customWidth="1"/>
    <col min="11256" max="11270" width="7.09765625" style="30" customWidth="1"/>
    <col min="11271" max="11271" width="8.5" style="30" customWidth="1"/>
    <col min="11272" max="11275" width="7.09765625" style="30" customWidth="1"/>
    <col min="11276" max="11508" width="8.8984375" style="30"/>
    <col min="11509" max="11509" width="3.09765625" style="30" customWidth="1"/>
    <col min="11510" max="11510" width="4.3984375" style="30" customWidth="1"/>
    <col min="11511" max="11511" width="26.59765625" style="30" customWidth="1"/>
    <col min="11512" max="11526" width="7.09765625" style="30" customWidth="1"/>
    <col min="11527" max="11527" width="8.5" style="30" customWidth="1"/>
    <col min="11528" max="11531" width="7.09765625" style="30" customWidth="1"/>
    <col min="11532" max="11764" width="8.8984375" style="30"/>
    <col min="11765" max="11765" width="3.09765625" style="30" customWidth="1"/>
    <col min="11766" max="11766" width="4.3984375" style="30" customWidth="1"/>
    <col min="11767" max="11767" width="26.59765625" style="30" customWidth="1"/>
    <col min="11768" max="11782" width="7.09765625" style="30" customWidth="1"/>
    <col min="11783" max="11783" width="8.5" style="30" customWidth="1"/>
    <col min="11784" max="11787" width="7.09765625" style="30" customWidth="1"/>
    <col min="11788" max="12020" width="8.8984375" style="30"/>
    <col min="12021" max="12021" width="3.09765625" style="30" customWidth="1"/>
    <col min="12022" max="12022" width="4.3984375" style="30" customWidth="1"/>
    <col min="12023" max="12023" width="26.59765625" style="30" customWidth="1"/>
    <col min="12024" max="12038" width="7.09765625" style="30" customWidth="1"/>
    <col min="12039" max="12039" width="8.5" style="30" customWidth="1"/>
    <col min="12040" max="12043" width="7.09765625" style="30" customWidth="1"/>
    <col min="12044" max="12276" width="8.8984375" style="30"/>
    <col min="12277" max="12277" width="3.09765625" style="30" customWidth="1"/>
    <col min="12278" max="12278" width="4.3984375" style="30" customWidth="1"/>
    <col min="12279" max="12279" width="26.59765625" style="30" customWidth="1"/>
    <col min="12280" max="12294" width="7.09765625" style="30" customWidth="1"/>
    <col min="12295" max="12295" width="8.5" style="30" customWidth="1"/>
    <col min="12296" max="12299" width="7.09765625" style="30" customWidth="1"/>
    <col min="12300" max="12532" width="8.8984375" style="30"/>
    <col min="12533" max="12533" width="3.09765625" style="30" customWidth="1"/>
    <col min="12534" max="12534" width="4.3984375" style="30" customWidth="1"/>
    <col min="12535" max="12535" width="26.59765625" style="30" customWidth="1"/>
    <col min="12536" max="12550" width="7.09765625" style="30" customWidth="1"/>
    <col min="12551" max="12551" width="8.5" style="30" customWidth="1"/>
    <col min="12552" max="12555" width="7.09765625" style="30" customWidth="1"/>
    <col min="12556" max="12788" width="8.8984375" style="30"/>
    <col min="12789" max="12789" width="3.09765625" style="30" customWidth="1"/>
    <col min="12790" max="12790" width="4.3984375" style="30" customWidth="1"/>
    <col min="12791" max="12791" width="26.59765625" style="30" customWidth="1"/>
    <col min="12792" max="12806" width="7.09765625" style="30" customWidth="1"/>
    <col min="12807" max="12807" width="8.5" style="30" customWidth="1"/>
    <col min="12808" max="12811" width="7.09765625" style="30" customWidth="1"/>
    <col min="12812" max="13044" width="8.8984375" style="30"/>
    <col min="13045" max="13045" width="3.09765625" style="30" customWidth="1"/>
    <col min="13046" max="13046" width="4.3984375" style="30" customWidth="1"/>
    <col min="13047" max="13047" width="26.59765625" style="30" customWidth="1"/>
    <col min="13048" max="13062" width="7.09765625" style="30" customWidth="1"/>
    <col min="13063" max="13063" width="8.5" style="30" customWidth="1"/>
    <col min="13064" max="13067" width="7.09765625" style="30" customWidth="1"/>
    <col min="13068" max="13300" width="8.8984375" style="30"/>
    <col min="13301" max="13301" width="3.09765625" style="30" customWidth="1"/>
    <col min="13302" max="13302" width="4.3984375" style="30" customWidth="1"/>
    <col min="13303" max="13303" width="26.59765625" style="30" customWidth="1"/>
    <col min="13304" max="13318" width="7.09765625" style="30" customWidth="1"/>
    <col min="13319" max="13319" width="8.5" style="30" customWidth="1"/>
    <col min="13320" max="13323" width="7.09765625" style="30" customWidth="1"/>
    <col min="13324" max="13556" width="8.8984375" style="30"/>
    <col min="13557" max="13557" width="3.09765625" style="30" customWidth="1"/>
    <col min="13558" max="13558" width="4.3984375" style="30" customWidth="1"/>
    <col min="13559" max="13559" width="26.59765625" style="30" customWidth="1"/>
    <col min="13560" max="13574" width="7.09765625" style="30" customWidth="1"/>
    <col min="13575" max="13575" width="8.5" style="30" customWidth="1"/>
    <col min="13576" max="13579" width="7.09765625" style="30" customWidth="1"/>
    <col min="13580" max="13812" width="8.8984375" style="30"/>
    <col min="13813" max="13813" width="3.09765625" style="30" customWidth="1"/>
    <col min="13814" max="13814" width="4.3984375" style="30" customWidth="1"/>
    <col min="13815" max="13815" width="26.59765625" style="30" customWidth="1"/>
    <col min="13816" max="13830" width="7.09765625" style="30" customWidth="1"/>
    <col min="13831" max="13831" width="8.5" style="30" customWidth="1"/>
    <col min="13832" max="13835" width="7.09765625" style="30" customWidth="1"/>
    <col min="13836" max="14068" width="8.8984375" style="30"/>
    <col min="14069" max="14069" width="3.09765625" style="30" customWidth="1"/>
    <col min="14070" max="14070" width="4.3984375" style="30" customWidth="1"/>
    <col min="14071" max="14071" width="26.59765625" style="30" customWidth="1"/>
    <col min="14072" max="14086" width="7.09765625" style="30" customWidth="1"/>
    <col min="14087" max="14087" width="8.5" style="30" customWidth="1"/>
    <col min="14088" max="14091" width="7.09765625" style="30" customWidth="1"/>
    <col min="14092" max="14324" width="8.8984375" style="30"/>
    <col min="14325" max="14325" width="3.09765625" style="30" customWidth="1"/>
    <col min="14326" max="14326" width="4.3984375" style="30" customWidth="1"/>
    <col min="14327" max="14327" width="26.59765625" style="30" customWidth="1"/>
    <col min="14328" max="14342" width="7.09765625" style="30" customWidth="1"/>
    <col min="14343" max="14343" width="8.5" style="30" customWidth="1"/>
    <col min="14344" max="14347" width="7.09765625" style="30" customWidth="1"/>
    <col min="14348" max="14580" width="8.8984375" style="30"/>
    <col min="14581" max="14581" width="3.09765625" style="30" customWidth="1"/>
    <col min="14582" max="14582" width="4.3984375" style="30" customWidth="1"/>
    <col min="14583" max="14583" width="26.59765625" style="30" customWidth="1"/>
    <col min="14584" max="14598" width="7.09765625" style="30" customWidth="1"/>
    <col min="14599" max="14599" width="8.5" style="30" customWidth="1"/>
    <col min="14600" max="14603" width="7.09765625" style="30" customWidth="1"/>
    <col min="14604" max="14836" width="8.8984375" style="30"/>
    <col min="14837" max="14837" width="3.09765625" style="30" customWidth="1"/>
    <col min="14838" max="14838" width="4.3984375" style="30" customWidth="1"/>
    <col min="14839" max="14839" width="26.59765625" style="30" customWidth="1"/>
    <col min="14840" max="14854" width="7.09765625" style="30" customWidth="1"/>
    <col min="14855" max="14855" width="8.5" style="30" customWidth="1"/>
    <col min="14856" max="14859" width="7.09765625" style="30" customWidth="1"/>
    <col min="14860" max="15092" width="8.8984375" style="30"/>
    <col min="15093" max="15093" width="3.09765625" style="30" customWidth="1"/>
    <col min="15094" max="15094" width="4.3984375" style="30" customWidth="1"/>
    <col min="15095" max="15095" width="26.59765625" style="30" customWidth="1"/>
    <col min="15096" max="15110" width="7.09765625" style="30" customWidth="1"/>
    <col min="15111" max="15111" width="8.5" style="30" customWidth="1"/>
    <col min="15112" max="15115" width="7.09765625" style="30" customWidth="1"/>
    <col min="15116" max="15348" width="8.8984375" style="30"/>
    <col min="15349" max="15349" width="3.09765625" style="30" customWidth="1"/>
    <col min="15350" max="15350" width="4.3984375" style="30" customWidth="1"/>
    <col min="15351" max="15351" width="26.59765625" style="30" customWidth="1"/>
    <col min="15352" max="15366" width="7.09765625" style="30" customWidth="1"/>
    <col min="15367" max="15367" width="8.5" style="30" customWidth="1"/>
    <col min="15368" max="15371" width="7.09765625" style="30" customWidth="1"/>
    <col min="15372" max="15604" width="8.8984375" style="30"/>
    <col min="15605" max="15605" width="3.09765625" style="30" customWidth="1"/>
    <col min="15606" max="15606" width="4.3984375" style="30" customWidth="1"/>
    <col min="15607" max="15607" width="26.59765625" style="30" customWidth="1"/>
    <col min="15608" max="15622" width="7.09765625" style="30" customWidth="1"/>
    <col min="15623" max="15623" width="8.5" style="30" customWidth="1"/>
    <col min="15624" max="15627" width="7.09765625" style="30" customWidth="1"/>
    <col min="15628" max="15860" width="8.8984375" style="30"/>
    <col min="15861" max="15861" width="3.09765625" style="30" customWidth="1"/>
    <col min="15862" max="15862" width="4.3984375" style="30" customWidth="1"/>
    <col min="15863" max="15863" width="26.59765625" style="30" customWidth="1"/>
    <col min="15864" max="15878" width="7.09765625" style="30" customWidth="1"/>
    <col min="15879" max="15879" width="8.5" style="30" customWidth="1"/>
    <col min="15880" max="15883" width="7.09765625" style="30" customWidth="1"/>
    <col min="15884" max="16116" width="8.8984375" style="30"/>
    <col min="16117" max="16117" width="3.09765625" style="30" customWidth="1"/>
    <col min="16118" max="16118" width="4.3984375" style="30" customWidth="1"/>
    <col min="16119" max="16119" width="26.59765625" style="30" customWidth="1"/>
    <col min="16120" max="16134" width="7.09765625" style="30" customWidth="1"/>
    <col min="16135" max="16135" width="8.5" style="30" customWidth="1"/>
    <col min="16136" max="16139" width="7.09765625" style="30" customWidth="1"/>
    <col min="16140" max="16384" width="8.8984375" style="30"/>
  </cols>
  <sheetData>
    <row r="1" spans="1:13" ht="18" customHeight="1" x14ac:dyDescent="0.3">
      <c r="A1" s="180" t="s">
        <v>163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3" ht="18" customHeight="1" x14ac:dyDescent="0.3">
      <c r="A2" s="180" t="s">
        <v>33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3" ht="18" customHeight="1" x14ac:dyDescent="0.3">
      <c r="A3" s="181" t="s">
        <v>11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3" ht="18" customHeight="1" x14ac:dyDescent="0.3">
      <c r="A4" s="182" t="s">
        <v>196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3" ht="25.5" customHeight="1" x14ac:dyDescent="0.3">
      <c r="A5" s="183" t="s">
        <v>168</v>
      </c>
      <c r="B5" s="183" t="s">
        <v>169</v>
      </c>
      <c r="C5" s="183" t="s">
        <v>170</v>
      </c>
      <c r="D5" s="183" t="s">
        <v>0</v>
      </c>
      <c r="E5" s="184" t="s">
        <v>167</v>
      </c>
      <c r="F5" s="184" t="s">
        <v>166</v>
      </c>
      <c r="G5" s="184" t="s">
        <v>165</v>
      </c>
      <c r="H5" s="185" t="s">
        <v>164</v>
      </c>
      <c r="I5" s="185" t="s">
        <v>97</v>
      </c>
      <c r="J5" s="185" t="s">
        <v>162</v>
      </c>
      <c r="K5" s="186" t="s">
        <v>190</v>
      </c>
    </row>
    <row r="6" spans="1:13" ht="52.5" customHeight="1" x14ac:dyDescent="0.3">
      <c r="A6" s="183"/>
      <c r="B6" s="183"/>
      <c r="C6" s="183"/>
      <c r="D6" s="183"/>
      <c r="E6" s="184"/>
      <c r="F6" s="184"/>
      <c r="G6" s="184"/>
      <c r="H6" s="185"/>
      <c r="I6" s="185"/>
      <c r="J6" s="185"/>
      <c r="K6" s="187"/>
    </row>
    <row r="7" spans="1:13" ht="15.75" customHeight="1" x14ac:dyDescent="0.3">
      <c r="A7" s="183" t="s">
        <v>191</v>
      </c>
      <c r="B7" s="183" t="s">
        <v>171</v>
      </c>
      <c r="C7" s="183" t="s">
        <v>180</v>
      </c>
      <c r="D7" s="198" t="s">
        <v>12</v>
      </c>
      <c r="E7" s="8">
        <v>1</v>
      </c>
      <c r="F7" s="83" t="s">
        <v>46</v>
      </c>
      <c r="G7" s="124" t="s">
        <v>48</v>
      </c>
      <c r="H7" s="68" t="s">
        <v>112</v>
      </c>
      <c r="I7" s="125" t="s">
        <v>172</v>
      </c>
      <c r="J7" s="125"/>
      <c r="K7" s="64">
        <v>5</v>
      </c>
    </row>
    <row r="8" spans="1:13" ht="15.75" customHeight="1" x14ac:dyDescent="0.3">
      <c r="A8" s="183"/>
      <c r="B8" s="183"/>
      <c r="C8" s="183"/>
      <c r="D8" s="198"/>
      <c r="E8" s="6">
        <v>2</v>
      </c>
      <c r="F8" s="83" t="s">
        <v>46</v>
      </c>
      <c r="G8" s="124" t="s">
        <v>48</v>
      </c>
      <c r="H8" s="68" t="s">
        <v>114</v>
      </c>
      <c r="I8" s="76" t="s">
        <v>173</v>
      </c>
      <c r="J8" s="76"/>
      <c r="K8" s="119">
        <v>6</v>
      </c>
    </row>
    <row r="9" spans="1:13" ht="15.75" customHeight="1" x14ac:dyDescent="0.3">
      <c r="A9" s="183"/>
      <c r="B9" s="183"/>
      <c r="C9" s="183"/>
      <c r="D9" s="198"/>
      <c r="E9" s="8">
        <v>3</v>
      </c>
      <c r="F9" s="83" t="s">
        <v>46</v>
      </c>
      <c r="G9" s="124" t="s">
        <v>46</v>
      </c>
      <c r="H9" s="68" t="s">
        <v>116</v>
      </c>
      <c r="I9" s="71" t="s">
        <v>77</v>
      </c>
      <c r="J9" s="71"/>
      <c r="K9" s="64">
        <v>5</v>
      </c>
    </row>
    <row r="10" spans="1:13" ht="15.75" customHeight="1" x14ac:dyDescent="0.3">
      <c r="A10" s="183"/>
      <c r="B10" s="183"/>
      <c r="C10" s="183"/>
      <c r="D10" s="198"/>
      <c r="E10" s="8">
        <v>4</v>
      </c>
      <c r="F10" s="85" t="s">
        <v>46</v>
      </c>
      <c r="G10" s="124" t="s">
        <v>47</v>
      </c>
      <c r="H10" s="65" t="s">
        <v>117</v>
      </c>
      <c r="I10" s="72" t="s">
        <v>78</v>
      </c>
      <c r="J10" s="72"/>
      <c r="K10" s="64">
        <v>6</v>
      </c>
    </row>
    <row r="11" spans="1:13" ht="15.75" customHeight="1" x14ac:dyDescent="0.3">
      <c r="A11" s="183"/>
      <c r="B11" s="183"/>
      <c r="C11" s="183"/>
      <c r="D11" s="198"/>
      <c r="E11" s="57">
        <v>5</v>
      </c>
      <c r="F11" s="86" t="s">
        <v>46</v>
      </c>
      <c r="G11" s="124" t="s">
        <v>47</v>
      </c>
      <c r="H11" s="80" t="s">
        <v>91</v>
      </c>
      <c r="I11" s="53" t="s">
        <v>79</v>
      </c>
      <c r="J11" s="126"/>
      <c r="K11" s="120">
        <v>4</v>
      </c>
    </row>
    <row r="12" spans="1:13" ht="15.75" customHeight="1" x14ac:dyDescent="0.3">
      <c r="A12" s="183"/>
      <c r="B12" s="183"/>
      <c r="C12" s="183"/>
      <c r="D12" s="198"/>
      <c r="E12" s="200">
        <v>6</v>
      </c>
      <c r="F12" s="188" t="s">
        <v>49</v>
      </c>
      <c r="G12" s="190" t="s">
        <v>50</v>
      </c>
      <c r="H12" s="66" t="s">
        <v>58</v>
      </c>
      <c r="I12" s="81" t="s">
        <v>80</v>
      </c>
      <c r="J12" s="127"/>
      <c r="K12" s="192">
        <v>4</v>
      </c>
    </row>
    <row r="13" spans="1:13" ht="15.75" customHeight="1" x14ac:dyDescent="0.3">
      <c r="A13" s="183"/>
      <c r="B13" s="183"/>
      <c r="C13" s="183"/>
      <c r="D13" s="198"/>
      <c r="E13" s="201"/>
      <c r="F13" s="189"/>
      <c r="G13" s="191"/>
      <c r="H13" s="82" t="s">
        <v>52</v>
      </c>
      <c r="I13" s="75" t="s">
        <v>13</v>
      </c>
      <c r="J13" s="128"/>
      <c r="K13" s="193"/>
      <c r="M13" s="45"/>
    </row>
    <row r="14" spans="1:13" ht="15" customHeight="1" x14ac:dyDescent="0.3">
      <c r="A14" s="183"/>
      <c r="B14" s="183"/>
      <c r="C14" s="183"/>
      <c r="D14" s="199"/>
      <c r="E14" s="143"/>
      <c r="F14" s="143"/>
      <c r="G14" s="143"/>
      <c r="H14" s="143"/>
      <c r="I14" s="144"/>
      <c r="J14" s="144"/>
      <c r="K14" s="143">
        <f>SUM(K7:K13)</f>
        <v>30</v>
      </c>
    </row>
    <row r="15" spans="1:13" ht="15.75" customHeight="1" x14ac:dyDescent="0.3">
      <c r="A15" s="183"/>
      <c r="B15" s="183"/>
      <c r="C15" s="183"/>
      <c r="D15" s="183" t="s">
        <v>14</v>
      </c>
      <c r="E15" s="6">
        <v>7</v>
      </c>
      <c r="F15" s="83" t="s">
        <v>46</v>
      </c>
      <c r="G15" s="124" t="s">
        <v>48</v>
      </c>
      <c r="H15" s="68" t="s">
        <v>107</v>
      </c>
      <c r="I15" s="125" t="s">
        <v>174</v>
      </c>
      <c r="J15" s="125"/>
      <c r="K15" s="119">
        <v>5</v>
      </c>
    </row>
    <row r="16" spans="1:13" ht="15.75" customHeight="1" x14ac:dyDescent="0.3">
      <c r="A16" s="183"/>
      <c r="B16" s="183"/>
      <c r="C16" s="183"/>
      <c r="D16" s="183"/>
      <c r="E16" s="6">
        <v>8</v>
      </c>
      <c r="F16" s="83" t="s">
        <v>46</v>
      </c>
      <c r="G16" s="124" t="s">
        <v>48</v>
      </c>
      <c r="H16" s="68" t="s">
        <v>95</v>
      </c>
      <c r="I16" s="76" t="s">
        <v>175</v>
      </c>
      <c r="J16" s="76"/>
      <c r="K16" s="119">
        <v>5</v>
      </c>
    </row>
    <row r="17" spans="1:11" ht="15.75" customHeight="1" x14ac:dyDescent="0.3">
      <c r="A17" s="183"/>
      <c r="B17" s="183"/>
      <c r="C17" s="183"/>
      <c r="D17" s="183"/>
      <c r="E17" s="6">
        <v>9</v>
      </c>
      <c r="F17" s="83" t="s">
        <v>46</v>
      </c>
      <c r="G17" s="124" t="s">
        <v>47</v>
      </c>
      <c r="H17" s="129" t="s">
        <v>176</v>
      </c>
      <c r="I17" s="77" t="s">
        <v>59</v>
      </c>
      <c r="J17" s="77"/>
      <c r="K17" s="119">
        <v>4</v>
      </c>
    </row>
    <row r="18" spans="1:11" ht="25.5" customHeight="1" x14ac:dyDescent="0.3">
      <c r="A18" s="183"/>
      <c r="B18" s="183"/>
      <c r="C18" s="183"/>
      <c r="D18" s="183"/>
      <c r="E18" s="8">
        <v>10</v>
      </c>
      <c r="F18" s="83" t="s">
        <v>46</v>
      </c>
      <c r="G18" s="124" t="s">
        <v>47</v>
      </c>
      <c r="H18" s="65" t="s">
        <v>183</v>
      </c>
      <c r="I18" s="72" t="s">
        <v>81</v>
      </c>
      <c r="J18" s="72" t="s">
        <v>192</v>
      </c>
      <c r="K18" s="64">
        <v>6</v>
      </c>
    </row>
    <row r="19" spans="1:11" ht="15.75" customHeight="1" x14ac:dyDescent="0.3">
      <c r="A19" s="183"/>
      <c r="B19" s="183"/>
      <c r="C19" s="183"/>
      <c r="D19" s="183"/>
      <c r="E19" s="8">
        <v>11</v>
      </c>
      <c r="F19" s="83" t="s">
        <v>46</v>
      </c>
      <c r="G19" s="124" t="s">
        <v>47</v>
      </c>
      <c r="H19" s="65" t="s">
        <v>82</v>
      </c>
      <c r="I19" s="53" t="s">
        <v>83</v>
      </c>
      <c r="J19" s="53"/>
      <c r="K19" s="64">
        <v>6</v>
      </c>
    </row>
    <row r="20" spans="1:11" ht="15.75" customHeight="1" x14ac:dyDescent="0.3">
      <c r="A20" s="183"/>
      <c r="B20" s="183"/>
      <c r="C20" s="183"/>
      <c r="D20" s="183"/>
      <c r="E20" s="8">
        <v>12</v>
      </c>
      <c r="F20" s="83" t="s">
        <v>46</v>
      </c>
      <c r="G20" s="131" t="s">
        <v>50</v>
      </c>
      <c r="H20" s="22" t="s">
        <v>53</v>
      </c>
      <c r="I20" s="78" t="s">
        <v>19</v>
      </c>
      <c r="J20" s="78"/>
      <c r="K20" s="147">
        <v>4</v>
      </c>
    </row>
    <row r="21" spans="1:11" ht="15" customHeight="1" x14ac:dyDescent="0.3">
      <c r="A21" s="183"/>
      <c r="B21" s="183"/>
      <c r="C21" s="183"/>
      <c r="D21" s="183"/>
      <c r="E21" s="143"/>
      <c r="F21" s="143"/>
      <c r="G21" s="143"/>
      <c r="H21" s="143"/>
      <c r="I21" s="144"/>
      <c r="J21" s="144"/>
      <c r="K21" s="143">
        <f>SUM(K15:K20)</f>
        <v>30</v>
      </c>
    </row>
    <row r="22" spans="1:11" ht="15" customHeight="1" x14ac:dyDescent="0.3">
      <c r="A22" s="183"/>
      <c r="B22" s="183"/>
      <c r="C22" s="141"/>
      <c r="D22" s="141"/>
      <c r="E22" s="11"/>
      <c r="F22" s="11"/>
      <c r="G22" s="11"/>
      <c r="H22" s="11"/>
      <c r="I22" s="154" t="s">
        <v>210</v>
      </c>
      <c r="J22" s="12"/>
      <c r="K22" s="11">
        <f>SUM(K14,K21)</f>
        <v>60</v>
      </c>
    </row>
    <row r="23" spans="1:11" ht="15.75" customHeight="1" x14ac:dyDescent="0.3">
      <c r="A23" s="183"/>
      <c r="B23" s="183"/>
      <c r="C23" s="183" t="s">
        <v>181</v>
      </c>
      <c r="D23" s="183" t="s">
        <v>12</v>
      </c>
      <c r="E23" s="148">
        <v>1</v>
      </c>
      <c r="F23" s="148" t="s">
        <v>46</v>
      </c>
      <c r="G23" s="149" t="s">
        <v>47</v>
      </c>
      <c r="H23" s="150" t="s">
        <v>203</v>
      </c>
      <c r="I23" s="175" t="s">
        <v>204</v>
      </c>
      <c r="J23" s="71"/>
      <c r="K23" s="179">
        <v>7</v>
      </c>
    </row>
    <row r="24" spans="1:11" ht="15.75" customHeight="1" x14ac:dyDescent="0.3">
      <c r="A24" s="183"/>
      <c r="B24" s="183"/>
      <c r="C24" s="183"/>
      <c r="D24" s="183"/>
      <c r="E24" s="148">
        <v>2</v>
      </c>
      <c r="F24" s="148" t="s">
        <v>46</v>
      </c>
      <c r="G24" s="149" t="s">
        <v>47</v>
      </c>
      <c r="H24" s="150" t="s">
        <v>53</v>
      </c>
      <c r="I24" s="151" t="s">
        <v>19</v>
      </c>
      <c r="J24" s="9"/>
      <c r="K24" s="179">
        <v>9</v>
      </c>
    </row>
    <row r="25" spans="1:11" ht="25.5" customHeight="1" x14ac:dyDescent="0.3">
      <c r="A25" s="183"/>
      <c r="B25" s="183"/>
      <c r="C25" s="183"/>
      <c r="D25" s="183"/>
      <c r="E25" s="148">
        <v>3</v>
      </c>
      <c r="F25" s="148" t="s">
        <v>46</v>
      </c>
      <c r="G25" s="149" t="s">
        <v>47</v>
      </c>
      <c r="H25" s="152" t="s">
        <v>205</v>
      </c>
      <c r="I25" s="151" t="s">
        <v>206</v>
      </c>
      <c r="J25" s="9"/>
      <c r="K25" s="179">
        <v>9</v>
      </c>
    </row>
    <row r="26" spans="1:11" ht="15.75" customHeight="1" x14ac:dyDescent="0.3">
      <c r="A26" s="183"/>
      <c r="B26" s="183"/>
      <c r="C26" s="183"/>
      <c r="D26" s="183"/>
      <c r="E26" s="148">
        <v>4</v>
      </c>
      <c r="F26" s="148" t="s">
        <v>46</v>
      </c>
      <c r="G26" s="149" t="s">
        <v>50</v>
      </c>
      <c r="H26" s="152" t="s">
        <v>207</v>
      </c>
      <c r="I26" s="151" t="s">
        <v>208</v>
      </c>
      <c r="J26" s="153"/>
      <c r="K26" s="179">
        <v>5</v>
      </c>
    </row>
    <row r="27" spans="1:11" ht="15" customHeight="1" x14ac:dyDescent="0.3">
      <c r="A27" s="183"/>
      <c r="B27" s="183"/>
      <c r="C27" s="183"/>
      <c r="D27" s="183"/>
      <c r="E27" s="8"/>
      <c r="F27" s="83"/>
      <c r="G27" s="124"/>
      <c r="H27" s="163"/>
      <c r="I27" s="153"/>
      <c r="J27" s="153"/>
      <c r="K27" s="64"/>
    </row>
    <row r="28" spans="1:11" ht="15.75" customHeight="1" x14ac:dyDescent="0.3">
      <c r="A28" s="183"/>
      <c r="B28" s="183"/>
      <c r="C28" s="183"/>
      <c r="D28" s="183"/>
      <c r="E28" s="194"/>
      <c r="F28" s="195"/>
      <c r="G28" s="196"/>
      <c r="H28" s="163"/>
      <c r="I28" s="178"/>
      <c r="J28" s="178"/>
      <c r="K28" s="197"/>
    </row>
    <row r="29" spans="1:11" ht="15.75" customHeight="1" x14ac:dyDescent="0.3">
      <c r="A29" s="183"/>
      <c r="B29" s="183"/>
      <c r="C29" s="183"/>
      <c r="D29" s="183"/>
      <c r="E29" s="194"/>
      <c r="F29" s="195"/>
      <c r="G29" s="196"/>
      <c r="H29" s="163"/>
      <c r="I29" s="164"/>
      <c r="J29" s="164"/>
      <c r="K29" s="197"/>
    </row>
    <row r="30" spans="1:11" ht="15" customHeight="1" x14ac:dyDescent="0.3">
      <c r="A30" s="183"/>
      <c r="B30" s="183"/>
      <c r="C30" s="183"/>
      <c r="D30" s="183"/>
      <c r="E30" s="145"/>
      <c r="F30" s="145"/>
      <c r="G30" s="145"/>
      <c r="H30" s="145"/>
      <c r="I30" s="144"/>
      <c r="J30" s="144"/>
      <c r="K30" s="145">
        <f>SUM(K23:K29)</f>
        <v>30</v>
      </c>
    </row>
    <row r="31" spans="1:11" x14ac:dyDescent="0.3">
      <c r="A31" s="183"/>
      <c r="B31" s="183"/>
      <c r="C31" s="183"/>
      <c r="D31" s="183" t="s">
        <v>14</v>
      </c>
      <c r="E31" s="148">
        <v>5</v>
      </c>
      <c r="F31" s="148" t="s">
        <v>46</v>
      </c>
      <c r="G31" s="149" t="s">
        <v>47</v>
      </c>
      <c r="H31" s="150" t="s">
        <v>100</v>
      </c>
      <c r="I31" s="151" t="s">
        <v>211</v>
      </c>
      <c r="J31" s="155"/>
      <c r="K31" s="179">
        <v>9</v>
      </c>
    </row>
    <row r="32" spans="1:11" ht="16.5" customHeight="1" x14ac:dyDescent="0.3">
      <c r="A32" s="183"/>
      <c r="B32" s="183"/>
      <c r="C32" s="183"/>
      <c r="D32" s="183"/>
      <c r="E32" s="148">
        <v>6</v>
      </c>
      <c r="F32" s="148" t="s">
        <v>46</v>
      </c>
      <c r="G32" s="149" t="s">
        <v>50</v>
      </c>
      <c r="H32" s="158" t="s">
        <v>212</v>
      </c>
      <c r="I32" s="159" t="s">
        <v>213</v>
      </c>
      <c r="J32" s="9"/>
      <c r="K32" s="179">
        <v>5</v>
      </c>
    </row>
    <row r="33" spans="1:11" ht="15.75" customHeight="1" x14ac:dyDescent="0.3">
      <c r="A33" s="183"/>
      <c r="B33" s="183"/>
      <c r="C33" s="183"/>
      <c r="D33" s="183"/>
      <c r="E33" s="148">
        <v>7</v>
      </c>
      <c r="F33" s="148" t="s">
        <v>46</v>
      </c>
      <c r="G33" s="149" t="s">
        <v>47</v>
      </c>
      <c r="H33" s="160" t="s">
        <v>214</v>
      </c>
      <c r="I33" s="159" t="s">
        <v>215</v>
      </c>
      <c r="J33" s="157"/>
      <c r="K33" s="179">
        <v>7</v>
      </c>
    </row>
    <row r="34" spans="1:11" ht="29.25" customHeight="1" x14ac:dyDescent="0.3">
      <c r="A34" s="183"/>
      <c r="B34" s="183"/>
      <c r="C34" s="183"/>
      <c r="D34" s="183"/>
      <c r="E34" s="148">
        <v>8</v>
      </c>
      <c r="F34" s="148" t="s">
        <v>46</v>
      </c>
      <c r="G34" s="149" t="s">
        <v>46</v>
      </c>
      <c r="H34" s="150" t="s">
        <v>216</v>
      </c>
      <c r="I34" s="161" t="s">
        <v>217</v>
      </c>
      <c r="J34" s="9"/>
      <c r="K34" s="179">
        <v>9</v>
      </c>
    </row>
    <row r="35" spans="1:11" x14ac:dyDescent="0.3">
      <c r="A35" s="183"/>
      <c r="B35" s="183"/>
      <c r="C35" s="183"/>
      <c r="D35" s="183"/>
      <c r="E35" s="8"/>
      <c r="F35" s="83"/>
      <c r="G35" s="90"/>
      <c r="H35" s="156"/>
      <c r="I35" s="34"/>
      <c r="J35" s="34"/>
      <c r="K35" s="64"/>
    </row>
    <row r="36" spans="1:11" ht="15" customHeight="1" x14ac:dyDescent="0.3">
      <c r="A36" s="183"/>
      <c r="B36" s="183"/>
      <c r="C36" s="183"/>
      <c r="D36" s="183"/>
      <c r="E36" s="145"/>
      <c r="F36" s="145"/>
      <c r="G36" s="145"/>
      <c r="H36" s="145"/>
      <c r="I36" s="144"/>
      <c r="J36" s="144"/>
      <c r="K36" s="145">
        <f>SUM(K31:K35)</f>
        <v>30</v>
      </c>
    </row>
    <row r="37" spans="1:11" ht="15" customHeight="1" x14ac:dyDescent="0.3">
      <c r="A37" s="183"/>
      <c r="B37" s="183"/>
      <c r="C37" s="141"/>
      <c r="D37" s="141"/>
      <c r="E37" s="142"/>
      <c r="F37" s="142"/>
      <c r="G37" s="142"/>
      <c r="H37" s="142"/>
      <c r="I37" s="154" t="s">
        <v>209</v>
      </c>
      <c r="J37" s="12"/>
      <c r="K37" s="142">
        <f>SUM(K30,K36)</f>
        <v>60</v>
      </c>
    </row>
    <row r="38" spans="1:11" ht="16.5" customHeight="1" x14ac:dyDescent="0.3">
      <c r="A38" s="183"/>
      <c r="B38" s="183"/>
      <c r="C38" s="183" t="s">
        <v>182</v>
      </c>
      <c r="D38" s="183" t="s">
        <v>12</v>
      </c>
      <c r="E38" s="148">
        <v>1</v>
      </c>
      <c r="F38" s="148" t="s">
        <v>46</v>
      </c>
      <c r="G38" s="149" t="s">
        <v>47</v>
      </c>
      <c r="H38" s="166" t="s">
        <v>218</v>
      </c>
      <c r="I38" s="159" t="s">
        <v>219</v>
      </c>
      <c r="J38" s="9"/>
      <c r="K38" s="119">
        <v>9</v>
      </c>
    </row>
    <row r="39" spans="1:11" ht="16.5" customHeight="1" x14ac:dyDescent="0.3">
      <c r="A39" s="183"/>
      <c r="B39" s="183"/>
      <c r="C39" s="183"/>
      <c r="D39" s="183"/>
      <c r="E39" s="148">
        <v>2</v>
      </c>
      <c r="F39" s="148" t="s">
        <v>46</v>
      </c>
      <c r="G39" s="149" t="s">
        <v>47</v>
      </c>
      <c r="H39" s="167" t="s">
        <v>76</v>
      </c>
      <c r="I39" s="168" t="s">
        <v>220</v>
      </c>
      <c r="J39" s="9"/>
      <c r="K39" s="119">
        <v>9</v>
      </c>
    </row>
    <row r="40" spans="1:11" ht="16.5" customHeight="1" x14ac:dyDescent="0.3">
      <c r="A40" s="183"/>
      <c r="B40" s="183"/>
      <c r="C40" s="183"/>
      <c r="D40" s="183"/>
      <c r="E40" s="148">
        <v>3</v>
      </c>
      <c r="F40" s="148" t="s">
        <v>46</v>
      </c>
      <c r="G40" s="149" t="s">
        <v>47</v>
      </c>
      <c r="H40" s="167" t="s">
        <v>221</v>
      </c>
      <c r="I40" s="151" t="s">
        <v>222</v>
      </c>
      <c r="J40" s="9"/>
      <c r="K40" s="119">
        <v>9</v>
      </c>
    </row>
    <row r="41" spans="1:11" ht="17.25" customHeight="1" x14ac:dyDescent="0.3">
      <c r="A41" s="183"/>
      <c r="B41" s="183"/>
      <c r="C41" s="183"/>
      <c r="D41" s="183"/>
      <c r="E41" s="8"/>
      <c r="F41" s="83"/>
      <c r="G41" s="90"/>
      <c r="H41" s="156"/>
      <c r="I41" s="9"/>
      <c r="J41" s="9"/>
      <c r="K41" s="64"/>
    </row>
    <row r="42" spans="1:11" ht="15" customHeight="1" x14ac:dyDescent="0.3">
      <c r="A42" s="183"/>
      <c r="B42" s="183"/>
      <c r="C42" s="183"/>
      <c r="D42" s="183"/>
      <c r="E42" s="145"/>
      <c r="F42" s="145"/>
      <c r="G42" s="145"/>
      <c r="H42" s="145"/>
      <c r="I42" s="144"/>
      <c r="J42" s="144"/>
      <c r="K42" s="145">
        <f>SUM(K38:K41)</f>
        <v>27</v>
      </c>
    </row>
    <row r="43" spans="1:11" ht="15.75" customHeight="1" x14ac:dyDescent="0.3">
      <c r="A43" s="183"/>
      <c r="B43" s="183"/>
      <c r="C43" s="183"/>
      <c r="D43" s="198" t="s">
        <v>14</v>
      </c>
      <c r="E43" s="148">
        <v>4</v>
      </c>
      <c r="F43" s="148" t="s">
        <v>46</v>
      </c>
      <c r="G43" s="169" t="s">
        <v>48</v>
      </c>
      <c r="H43" s="170" t="s">
        <v>223</v>
      </c>
      <c r="I43" s="151" t="s">
        <v>224</v>
      </c>
      <c r="J43" s="9"/>
      <c r="K43" s="8">
        <v>7</v>
      </c>
    </row>
    <row r="44" spans="1:11" ht="15.75" customHeight="1" x14ac:dyDescent="0.3">
      <c r="A44" s="183"/>
      <c r="B44" s="183"/>
      <c r="C44" s="183"/>
      <c r="D44" s="198"/>
      <c r="E44" s="148">
        <v>5</v>
      </c>
      <c r="F44" s="148" t="s">
        <v>46</v>
      </c>
      <c r="G44" s="149" t="s">
        <v>47</v>
      </c>
      <c r="H44" s="171" t="s">
        <v>54</v>
      </c>
      <c r="I44" s="159" t="s">
        <v>26</v>
      </c>
      <c r="J44" s="9"/>
      <c r="K44" s="8">
        <v>9</v>
      </c>
    </row>
    <row r="45" spans="1:11" ht="25.5" customHeight="1" x14ac:dyDescent="0.3">
      <c r="A45" s="183"/>
      <c r="B45" s="183"/>
      <c r="C45" s="183"/>
      <c r="D45" s="198"/>
      <c r="E45" s="148">
        <v>6</v>
      </c>
      <c r="F45" s="148" t="s">
        <v>46</v>
      </c>
      <c r="G45" s="149" t="s">
        <v>51</v>
      </c>
      <c r="H45" s="167" t="s">
        <v>225</v>
      </c>
      <c r="I45" s="161" t="s">
        <v>226</v>
      </c>
      <c r="J45" s="162"/>
      <c r="K45" s="176">
        <v>9</v>
      </c>
    </row>
    <row r="46" spans="1:11" ht="15.75" customHeight="1" x14ac:dyDescent="0.3">
      <c r="A46" s="183"/>
      <c r="B46" s="183"/>
      <c r="C46" s="183"/>
      <c r="D46" s="198"/>
      <c r="E46" s="172">
        <v>7</v>
      </c>
      <c r="F46" s="148" t="s">
        <v>46</v>
      </c>
      <c r="G46" s="173" t="s">
        <v>227</v>
      </c>
      <c r="H46" s="174" t="s">
        <v>55</v>
      </c>
      <c r="I46" s="175" t="s">
        <v>228</v>
      </c>
      <c r="J46" s="165"/>
      <c r="K46" s="177">
        <v>8</v>
      </c>
    </row>
    <row r="47" spans="1:11" ht="15.75" customHeight="1" x14ac:dyDescent="0.3">
      <c r="A47" s="183"/>
      <c r="B47" s="183"/>
      <c r="C47" s="183"/>
      <c r="D47" s="198"/>
      <c r="E47" s="8"/>
      <c r="F47" s="83"/>
      <c r="G47" s="90"/>
      <c r="H47" s="156"/>
      <c r="I47" s="34"/>
      <c r="J47" s="34"/>
      <c r="K47" s="8"/>
    </row>
    <row r="48" spans="1:11" ht="15.75" customHeight="1" x14ac:dyDescent="0.3">
      <c r="A48" s="183"/>
      <c r="B48" s="183"/>
      <c r="C48" s="183"/>
      <c r="D48" s="198"/>
      <c r="E48" s="6"/>
      <c r="F48" s="83"/>
      <c r="G48" s="90"/>
      <c r="H48" s="156"/>
      <c r="I48" s="34"/>
      <c r="J48" s="34"/>
      <c r="K48" s="6"/>
    </row>
    <row r="49" spans="1:11" ht="15" customHeight="1" x14ac:dyDescent="0.3">
      <c r="A49" s="183"/>
      <c r="B49" s="183"/>
      <c r="C49" s="183"/>
      <c r="D49" s="199"/>
      <c r="E49" s="145"/>
      <c r="F49" s="145"/>
      <c r="G49" s="145"/>
      <c r="H49" s="145"/>
      <c r="I49" s="144"/>
      <c r="J49" s="144"/>
      <c r="K49" s="145">
        <f>SUM(K43:K48)</f>
        <v>33</v>
      </c>
    </row>
    <row r="50" spans="1:11" ht="15" customHeight="1" x14ac:dyDescent="0.3">
      <c r="A50" s="123"/>
      <c r="B50" s="123"/>
      <c r="C50" s="123"/>
      <c r="D50" s="123"/>
      <c r="E50" s="142"/>
      <c r="F50" s="142"/>
      <c r="G50" s="142"/>
      <c r="H50" s="142"/>
      <c r="I50" s="12"/>
      <c r="J50" s="12"/>
      <c r="K50" s="142">
        <f>SUM(K42,K49)</f>
        <v>60</v>
      </c>
    </row>
    <row r="51" spans="1:11" x14ac:dyDescent="0.3">
      <c r="A51" s="202" t="s">
        <v>194</v>
      </c>
      <c r="B51" s="202"/>
      <c r="C51" s="202"/>
      <c r="D51" s="202"/>
      <c r="E51" s="202"/>
      <c r="F51" s="202"/>
      <c r="G51" s="202"/>
      <c r="K51" s="146">
        <f>SUM(K22,K37,K50)</f>
        <v>180</v>
      </c>
    </row>
    <row r="52" spans="1:11" x14ac:dyDescent="0.3">
      <c r="A52" s="202" t="s">
        <v>195</v>
      </c>
      <c r="B52" s="202"/>
      <c r="C52" s="202"/>
      <c r="D52" s="202"/>
      <c r="E52" s="202"/>
      <c r="F52" s="202"/>
      <c r="G52" s="202"/>
    </row>
    <row r="53" spans="1:11" x14ac:dyDescent="0.3">
      <c r="B53" s="30" t="s">
        <v>199</v>
      </c>
    </row>
  </sheetData>
  <mergeCells count="36">
    <mergeCell ref="A51:G51"/>
    <mergeCell ref="A52:G52"/>
    <mergeCell ref="D31:D36"/>
    <mergeCell ref="C38:C49"/>
    <mergeCell ref="D38:D42"/>
    <mergeCell ref="D43:D49"/>
    <mergeCell ref="A7:A49"/>
    <mergeCell ref="B7:B49"/>
    <mergeCell ref="F12:F13"/>
    <mergeCell ref="G12:G13"/>
    <mergeCell ref="K12:K13"/>
    <mergeCell ref="D15:D21"/>
    <mergeCell ref="C23:C36"/>
    <mergeCell ref="D23:D30"/>
    <mergeCell ref="E28:E29"/>
    <mergeCell ref="F28:F29"/>
    <mergeCell ref="G28:G29"/>
    <mergeCell ref="K28:K29"/>
    <mergeCell ref="C7:C21"/>
    <mergeCell ref="D7:D14"/>
    <mergeCell ref="E12:E13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hyperlinks>
    <hyperlink ref="I12" location="_ftn1" display="_ftn1" xr:uid="{2C522E36-5C9C-4BD1-9C50-369A239C45D2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05C76-9261-469A-B064-623D5270B66C}">
  <dimension ref="A1:Z75"/>
  <sheetViews>
    <sheetView tabSelected="1" workbookViewId="0">
      <selection sqref="A1:XFD1048576"/>
    </sheetView>
  </sheetViews>
  <sheetFormatPr defaultColWidth="8.19921875" defaultRowHeight="13.2" x14ac:dyDescent="0.25"/>
  <cols>
    <col min="1" max="1" width="2.19921875" style="298" customWidth="1"/>
    <col min="2" max="2" width="3.09765625" style="298" customWidth="1"/>
    <col min="3" max="3" width="2.59765625" style="298" customWidth="1"/>
    <col min="4" max="5" width="2.796875" style="298" customWidth="1"/>
    <col min="6" max="6" width="3.19921875" style="298" customWidth="1"/>
    <col min="7" max="7" width="3.296875" style="298" customWidth="1"/>
    <col min="8" max="8" width="2.796875" style="298" customWidth="1"/>
    <col min="9" max="9" width="10.296875" style="303" customWidth="1"/>
    <col min="10" max="10" width="26.69921875" style="303" customWidth="1"/>
    <col min="11" max="11" width="10.296875" style="303" customWidth="1"/>
    <col min="12" max="12" width="18.3984375" style="303" customWidth="1"/>
    <col min="13" max="13" width="5.796875" style="303" customWidth="1"/>
    <col min="14" max="14" width="3.19921875" style="303" customWidth="1"/>
    <col min="15" max="16" width="4.3984375" style="298" customWidth="1"/>
    <col min="17" max="18" width="4" style="298" customWidth="1"/>
    <col min="19" max="19" width="4.09765625" style="298" customWidth="1"/>
    <col min="20" max="20" width="3.19921875" style="298" customWidth="1"/>
    <col min="21" max="21" width="4.796875" style="299" customWidth="1"/>
    <col min="22" max="22" width="5.796875" style="295" customWidth="1"/>
    <col min="23" max="23" width="5.796875" style="298" customWidth="1"/>
    <col min="24" max="24" width="5.296875" style="298" customWidth="1"/>
    <col min="25" max="25" width="6" style="298" customWidth="1"/>
    <col min="26" max="256" width="8.19921875" style="298"/>
    <col min="257" max="257" width="2.19921875" style="298" customWidth="1"/>
    <col min="258" max="258" width="3.09765625" style="298" customWidth="1"/>
    <col min="259" max="259" width="2.59765625" style="298" customWidth="1"/>
    <col min="260" max="261" width="2.796875" style="298" customWidth="1"/>
    <col min="262" max="262" width="3.19921875" style="298" customWidth="1"/>
    <col min="263" max="263" width="3.296875" style="298" customWidth="1"/>
    <col min="264" max="264" width="2.796875" style="298" customWidth="1"/>
    <col min="265" max="265" width="10.296875" style="298" customWidth="1"/>
    <col min="266" max="266" width="26.69921875" style="298" customWidth="1"/>
    <col min="267" max="267" width="10.296875" style="298" customWidth="1"/>
    <col min="268" max="268" width="18.3984375" style="298" customWidth="1"/>
    <col min="269" max="269" width="5.796875" style="298" customWidth="1"/>
    <col min="270" max="270" width="3.19921875" style="298" customWidth="1"/>
    <col min="271" max="272" width="4.3984375" style="298" customWidth="1"/>
    <col min="273" max="274" width="4" style="298" customWidth="1"/>
    <col min="275" max="275" width="4.09765625" style="298" customWidth="1"/>
    <col min="276" max="276" width="3.19921875" style="298" customWidth="1"/>
    <col min="277" max="277" width="4.796875" style="298" customWidth="1"/>
    <col min="278" max="279" width="5.796875" style="298" customWidth="1"/>
    <col min="280" max="280" width="5.296875" style="298" customWidth="1"/>
    <col min="281" max="281" width="6" style="298" customWidth="1"/>
    <col min="282" max="512" width="8.19921875" style="298"/>
    <col min="513" max="513" width="2.19921875" style="298" customWidth="1"/>
    <col min="514" max="514" width="3.09765625" style="298" customWidth="1"/>
    <col min="515" max="515" width="2.59765625" style="298" customWidth="1"/>
    <col min="516" max="517" width="2.796875" style="298" customWidth="1"/>
    <col min="518" max="518" width="3.19921875" style="298" customWidth="1"/>
    <col min="519" max="519" width="3.296875" style="298" customWidth="1"/>
    <col min="520" max="520" width="2.796875" style="298" customWidth="1"/>
    <col min="521" max="521" width="10.296875" style="298" customWidth="1"/>
    <col min="522" max="522" width="26.69921875" style="298" customWidth="1"/>
    <col min="523" max="523" width="10.296875" style="298" customWidth="1"/>
    <col min="524" max="524" width="18.3984375" style="298" customWidth="1"/>
    <col min="525" max="525" width="5.796875" style="298" customWidth="1"/>
    <col min="526" max="526" width="3.19921875" style="298" customWidth="1"/>
    <col min="527" max="528" width="4.3984375" style="298" customWidth="1"/>
    <col min="529" max="530" width="4" style="298" customWidth="1"/>
    <col min="531" max="531" width="4.09765625" style="298" customWidth="1"/>
    <col min="532" max="532" width="3.19921875" style="298" customWidth="1"/>
    <col min="533" max="533" width="4.796875" style="298" customWidth="1"/>
    <col min="534" max="535" width="5.796875" style="298" customWidth="1"/>
    <col min="536" max="536" width="5.296875" style="298" customWidth="1"/>
    <col min="537" max="537" width="6" style="298" customWidth="1"/>
    <col min="538" max="768" width="8.19921875" style="298"/>
    <col min="769" max="769" width="2.19921875" style="298" customWidth="1"/>
    <col min="770" max="770" width="3.09765625" style="298" customWidth="1"/>
    <col min="771" max="771" width="2.59765625" style="298" customWidth="1"/>
    <col min="772" max="773" width="2.796875" style="298" customWidth="1"/>
    <col min="774" max="774" width="3.19921875" style="298" customWidth="1"/>
    <col min="775" max="775" width="3.296875" style="298" customWidth="1"/>
    <col min="776" max="776" width="2.796875" style="298" customWidth="1"/>
    <col min="777" max="777" width="10.296875" style="298" customWidth="1"/>
    <col min="778" max="778" width="26.69921875" style="298" customWidth="1"/>
    <col min="779" max="779" width="10.296875" style="298" customWidth="1"/>
    <col min="780" max="780" width="18.3984375" style="298" customWidth="1"/>
    <col min="781" max="781" width="5.796875" style="298" customWidth="1"/>
    <col min="782" max="782" width="3.19921875" style="298" customWidth="1"/>
    <col min="783" max="784" width="4.3984375" style="298" customWidth="1"/>
    <col min="785" max="786" width="4" style="298" customWidth="1"/>
    <col min="787" max="787" width="4.09765625" style="298" customWidth="1"/>
    <col min="788" max="788" width="3.19921875" style="298" customWidth="1"/>
    <col min="789" max="789" width="4.796875" style="298" customWidth="1"/>
    <col min="790" max="791" width="5.796875" style="298" customWidth="1"/>
    <col min="792" max="792" width="5.296875" style="298" customWidth="1"/>
    <col min="793" max="793" width="6" style="298" customWidth="1"/>
    <col min="794" max="1024" width="8.19921875" style="298"/>
    <col min="1025" max="1025" width="2.19921875" style="298" customWidth="1"/>
    <col min="1026" max="1026" width="3.09765625" style="298" customWidth="1"/>
    <col min="1027" max="1027" width="2.59765625" style="298" customWidth="1"/>
    <col min="1028" max="1029" width="2.796875" style="298" customWidth="1"/>
    <col min="1030" max="1030" width="3.19921875" style="298" customWidth="1"/>
    <col min="1031" max="1031" width="3.296875" style="298" customWidth="1"/>
    <col min="1032" max="1032" width="2.796875" style="298" customWidth="1"/>
    <col min="1033" max="1033" width="10.296875" style="298" customWidth="1"/>
    <col min="1034" max="1034" width="26.69921875" style="298" customWidth="1"/>
    <col min="1035" max="1035" width="10.296875" style="298" customWidth="1"/>
    <col min="1036" max="1036" width="18.3984375" style="298" customWidth="1"/>
    <col min="1037" max="1037" width="5.796875" style="298" customWidth="1"/>
    <col min="1038" max="1038" width="3.19921875" style="298" customWidth="1"/>
    <col min="1039" max="1040" width="4.3984375" style="298" customWidth="1"/>
    <col min="1041" max="1042" width="4" style="298" customWidth="1"/>
    <col min="1043" max="1043" width="4.09765625" style="298" customWidth="1"/>
    <col min="1044" max="1044" width="3.19921875" style="298" customWidth="1"/>
    <col min="1045" max="1045" width="4.796875" style="298" customWidth="1"/>
    <col min="1046" max="1047" width="5.796875" style="298" customWidth="1"/>
    <col min="1048" max="1048" width="5.296875" style="298" customWidth="1"/>
    <col min="1049" max="1049" width="6" style="298" customWidth="1"/>
    <col min="1050" max="1280" width="8.19921875" style="298"/>
    <col min="1281" max="1281" width="2.19921875" style="298" customWidth="1"/>
    <col min="1282" max="1282" width="3.09765625" style="298" customWidth="1"/>
    <col min="1283" max="1283" width="2.59765625" style="298" customWidth="1"/>
    <col min="1284" max="1285" width="2.796875" style="298" customWidth="1"/>
    <col min="1286" max="1286" width="3.19921875" style="298" customWidth="1"/>
    <col min="1287" max="1287" width="3.296875" style="298" customWidth="1"/>
    <col min="1288" max="1288" width="2.796875" style="298" customWidth="1"/>
    <col min="1289" max="1289" width="10.296875" style="298" customWidth="1"/>
    <col min="1290" max="1290" width="26.69921875" style="298" customWidth="1"/>
    <col min="1291" max="1291" width="10.296875" style="298" customWidth="1"/>
    <col min="1292" max="1292" width="18.3984375" style="298" customWidth="1"/>
    <col min="1293" max="1293" width="5.796875" style="298" customWidth="1"/>
    <col min="1294" max="1294" width="3.19921875" style="298" customWidth="1"/>
    <col min="1295" max="1296" width="4.3984375" style="298" customWidth="1"/>
    <col min="1297" max="1298" width="4" style="298" customWidth="1"/>
    <col min="1299" max="1299" width="4.09765625" style="298" customWidth="1"/>
    <col min="1300" max="1300" width="3.19921875" style="298" customWidth="1"/>
    <col min="1301" max="1301" width="4.796875" style="298" customWidth="1"/>
    <col min="1302" max="1303" width="5.796875" style="298" customWidth="1"/>
    <col min="1304" max="1304" width="5.296875" style="298" customWidth="1"/>
    <col min="1305" max="1305" width="6" style="298" customWidth="1"/>
    <col min="1306" max="1536" width="8.19921875" style="298"/>
    <col min="1537" max="1537" width="2.19921875" style="298" customWidth="1"/>
    <col min="1538" max="1538" width="3.09765625" style="298" customWidth="1"/>
    <col min="1539" max="1539" width="2.59765625" style="298" customWidth="1"/>
    <col min="1540" max="1541" width="2.796875" style="298" customWidth="1"/>
    <col min="1542" max="1542" width="3.19921875" style="298" customWidth="1"/>
    <col min="1543" max="1543" width="3.296875" style="298" customWidth="1"/>
    <col min="1544" max="1544" width="2.796875" style="298" customWidth="1"/>
    <col min="1545" max="1545" width="10.296875" style="298" customWidth="1"/>
    <col min="1546" max="1546" width="26.69921875" style="298" customWidth="1"/>
    <col min="1547" max="1547" width="10.296875" style="298" customWidth="1"/>
    <col min="1548" max="1548" width="18.3984375" style="298" customWidth="1"/>
    <col min="1549" max="1549" width="5.796875" style="298" customWidth="1"/>
    <col min="1550" max="1550" width="3.19921875" style="298" customWidth="1"/>
    <col min="1551" max="1552" width="4.3984375" style="298" customWidth="1"/>
    <col min="1553" max="1554" width="4" style="298" customWidth="1"/>
    <col min="1555" max="1555" width="4.09765625" style="298" customWidth="1"/>
    <col min="1556" max="1556" width="3.19921875" style="298" customWidth="1"/>
    <col min="1557" max="1557" width="4.796875" style="298" customWidth="1"/>
    <col min="1558" max="1559" width="5.796875" style="298" customWidth="1"/>
    <col min="1560" max="1560" width="5.296875" style="298" customWidth="1"/>
    <col min="1561" max="1561" width="6" style="298" customWidth="1"/>
    <col min="1562" max="1792" width="8.19921875" style="298"/>
    <col min="1793" max="1793" width="2.19921875" style="298" customWidth="1"/>
    <col min="1794" max="1794" width="3.09765625" style="298" customWidth="1"/>
    <col min="1795" max="1795" width="2.59765625" style="298" customWidth="1"/>
    <col min="1796" max="1797" width="2.796875" style="298" customWidth="1"/>
    <col min="1798" max="1798" width="3.19921875" style="298" customWidth="1"/>
    <col min="1799" max="1799" width="3.296875" style="298" customWidth="1"/>
    <col min="1800" max="1800" width="2.796875" style="298" customWidth="1"/>
    <col min="1801" max="1801" width="10.296875" style="298" customWidth="1"/>
    <col min="1802" max="1802" width="26.69921875" style="298" customWidth="1"/>
    <col min="1803" max="1803" width="10.296875" style="298" customWidth="1"/>
    <col min="1804" max="1804" width="18.3984375" style="298" customWidth="1"/>
    <col min="1805" max="1805" width="5.796875" style="298" customWidth="1"/>
    <col min="1806" max="1806" width="3.19921875" style="298" customWidth="1"/>
    <col min="1807" max="1808" width="4.3984375" style="298" customWidth="1"/>
    <col min="1809" max="1810" width="4" style="298" customWidth="1"/>
    <col min="1811" max="1811" width="4.09765625" style="298" customWidth="1"/>
    <col min="1812" max="1812" width="3.19921875" style="298" customWidth="1"/>
    <col min="1813" max="1813" width="4.796875" style="298" customWidth="1"/>
    <col min="1814" max="1815" width="5.796875" style="298" customWidth="1"/>
    <col min="1816" max="1816" width="5.296875" style="298" customWidth="1"/>
    <col min="1817" max="1817" width="6" style="298" customWidth="1"/>
    <col min="1818" max="2048" width="8.19921875" style="298"/>
    <col min="2049" max="2049" width="2.19921875" style="298" customWidth="1"/>
    <col min="2050" max="2050" width="3.09765625" style="298" customWidth="1"/>
    <col min="2051" max="2051" width="2.59765625" style="298" customWidth="1"/>
    <col min="2052" max="2053" width="2.796875" style="298" customWidth="1"/>
    <col min="2054" max="2054" width="3.19921875" style="298" customWidth="1"/>
    <col min="2055" max="2055" width="3.296875" style="298" customWidth="1"/>
    <col min="2056" max="2056" width="2.796875" style="298" customWidth="1"/>
    <col min="2057" max="2057" width="10.296875" style="298" customWidth="1"/>
    <col min="2058" max="2058" width="26.69921875" style="298" customWidth="1"/>
    <col min="2059" max="2059" width="10.296875" style="298" customWidth="1"/>
    <col min="2060" max="2060" width="18.3984375" style="298" customWidth="1"/>
    <col min="2061" max="2061" width="5.796875" style="298" customWidth="1"/>
    <col min="2062" max="2062" width="3.19921875" style="298" customWidth="1"/>
    <col min="2063" max="2064" width="4.3984375" style="298" customWidth="1"/>
    <col min="2065" max="2066" width="4" style="298" customWidth="1"/>
    <col min="2067" max="2067" width="4.09765625" style="298" customWidth="1"/>
    <col min="2068" max="2068" width="3.19921875" style="298" customWidth="1"/>
    <col min="2069" max="2069" width="4.796875" style="298" customWidth="1"/>
    <col min="2070" max="2071" width="5.796875" style="298" customWidth="1"/>
    <col min="2072" max="2072" width="5.296875" style="298" customWidth="1"/>
    <col min="2073" max="2073" width="6" style="298" customWidth="1"/>
    <col min="2074" max="2304" width="8.19921875" style="298"/>
    <col min="2305" max="2305" width="2.19921875" style="298" customWidth="1"/>
    <col min="2306" max="2306" width="3.09765625" style="298" customWidth="1"/>
    <col min="2307" max="2307" width="2.59765625" style="298" customWidth="1"/>
    <col min="2308" max="2309" width="2.796875" style="298" customWidth="1"/>
    <col min="2310" max="2310" width="3.19921875" style="298" customWidth="1"/>
    <col min="2311" max="2311" width="3.296875" style="298" customWidth="1"/>
    <col min="2312" max="2312" width="2.796875" style="298" customWidth="1"/>
    <col min="2313" max="2313" width="10.296875" style="298" customWidth="1"/>
    <col min="2314" max="2314" width="26.69921875" style="298" customWidth="1"/>
    <col min="2315" max="2315" width="10.296875" style="298" customWidth="1"/>
    <col min="2316" max="2316" width="18.3984375" style="298" customWidth="1"/>
    <col min="2317" max="2317" width="5.796875" style="298" customWidth="1"/>
    <col min="2318" max="2318" width="3.19921875" style="298" customWidth="1"/>
    <col min="2319" max="2320" width="4.3984375" style="298" customWidth="1"/>
    <col min="2321" max="2322" width="4" style="298" customWidth="1"/>
    <col min="2323" max="2323" width="4.09765625" style="298" customWidth="1"/>
    <col min="2324" max="2324" width="3.19921875" style="298" customWidth="1"/>
    <col min="2325" max="2325" width="4.796875" style="298" customWidth="1"/>
    <col min="2326" max="2327" width="5.796875" style="298" customWidth="1"/>
    <col min="2328" max="2328" width="5.296875" style="298" customWidth="1"/>
    <col min="2329" max="2329" width="6" style="298" customWidth="1"/>
    <col min="2330" max="2560" width="8.19921875" style="298"/>
    <col min="2561" max="2561" width="2.19921875" style="298" customWidth="1"/>
    <col min="2562" max="2562" width="3.09765625" style="298" customWidth="1"/>
    <col min="2563" max="2563" width="2.59765625" style="298" customWidth="1"/>
    <col min="2564" max="2565" width="2.796875" style="298" customWidth="1"/>
    <col min="2566" max="2566" width="3.19921875" style="298" customWidth="1"/>
    <col min="2567" max="2567" width="3.296875" style="298" customWidth="1"/>
    <col min="2568" max="2568" width="2.796875" style="298" customWidth="1"/>
    <col min="2569" max="2569" width="10.296875" style="298" customWidth="1"/>
    <col min="2570" max="2570" width="26.69921875" style="298" customWidth="1"/>
    <col min="2571" max="2571" width="10.296875" style="298" customWidth="1"/>
    <col min="2572" max="2572" width="18.3984375" style="298" customWidth="1"/>
    <col min="2573" max="2573" width="5.796875" style="298" customWidth="1"/>
    <col min="2574" max="2574" width="3.19921875" style="298" customWidth="1"/>
    <col min="2575" max="2576" width="4.3984375" style="298" customWidth="1"/>
    <col min="2577" max="2578" width="4" style="298" customWidth="1"/>
    <col min="2579" max="2579" width="4.09765625" style="298" customWidth="1"/>
    <col min="2580" max="2580" width="3.19921875" style="298" customWidth="1"/>
    <col min="2581" max="2581" width="4.796875" style="298" customWidth="1"/>
    <col min="2582" max="2583" width="5.796875" style="298" customWidth="1"/>
    <col min="2584" max="2584" width="5.296875" style="298" customWidth="1"/>
    <col min="2585" max="2585" width="6" style="298" customWidth="1"/>
    <col min="2586" max="2816" width="8.19921875" style="298"/>
    <col min="2817" max="2817" width="2.19921875" style="298" customWidth="1"/>
    <col min="2818" max="2818" width="3.09765625" style="298" customWidth="1"/>
    <col min="2819" max="2819" width="2.59765625" style="298" customWidth="1"/>
    <col min="2820" max="2821" width="2.796875" style="298" customWidth="1"/>
    <col min="2822" max="2822" width="3.19921875" style="298" customWidth="1"/>
    <col min="2823" max="2823" width="3.296875" style="298" customWidth="1"/>
    <col min="2824" max="2824" width="2.796875" style="298" customWidth="1"/>
    <col min="2825" max="2825" width="10.296875" style="298" customWidth="1"/>
    <col min="2826" max="2826" width="26.69921875" style="298" customWidth="1"/>
    <col min="2827" max="2827" width="10.296875" style="298" customWidth="1"/>
    <col min="2828" max="2828" width="18.3984375" style="298" customWidth="1"/>
    <col min="2829" max="2829" width="5.796875" style="298" customWidth="1"/>
    <col min="2830" max="2830" width="3.19921875" style="298" customWidth="1"/>
    <col min="2831" max="2832" width="4.3984375" style="298" customWidth="1"/>
    <col min="2833" max="2834" width="4" style="298" customWidth="1"/>
    <col min="2835" max="2835" width="4.09765625" style="298" customWidth="1"/>
    <col min="2836" max="2836" width="3.19921875" style="298" customWidth="1"/>
    <col min="2837" max="2837" width="4.796875" style="298" customWidth="1"/>
    <col min="2838" max="2839" width="5.796875" style="298" customWidth="1"/>
    <col min="2840" max="2840" width="5.296875" style="298" customWidth="1"/>
    <col min="2841" max="2841" width="6" style="298" customWidth="1"/>
    <col min="2842" max="3072" width="8.19921875" style="298"/>
    <col min="3073" max="3073" width="2.19921875" style="298" customWidth="1"/>
    <col min="3074" max="3074" width="3.09765625" style="298" customWidth="1"/>
    <col min="3075" max="3075" width="2.59765625" style="298" customWidth="1"/>
    <col min="3076" max="3077" width="2.796875" style="298" customWidth="1"/>
    <col min="3078" max="3078" width="3.19921875" style="298" customWidth="1"/>
    <col min="3079" max="3079" width="3.296875" style="298" customWidth="1"/>
    <col min="3080" max="3080" width="2.796875" style="298" customWidth="1"/>
    <col min="3081" max="3081" width="10.296875" style="298" customWidth="1"/>
    <col min="3082" max="3082" width="26.69921875" style="298" customWidth="1"/>
    <col min="3083" max="3083" width="10.296875" style="298" customWidth="1"/>
    <col min="3084" max="3084" width="18.3984375" style="298" customWidth="1"/>
    <col min="3085" max="3085" width="5.796875" style="298" customWidth="1"/>
    <col min="3086" max="3086" width="3.19921875" style="298" customWidth="1"/>
    <col min="3087" max="3088" width="4.3984375" style="298" customWidth="1"/>
    <col min="3089" max="3090" width="4" style="298" customWidth="1"/>
    <col min="3091" max="3091" width="4.09765625" style="298" customWidth="1"/>
    <col min="3092" max="3092" width="3.19921875" style="298" customWidth="1"/>
    <col min="3093" max="3093" width="4.796875" style="298" customWidth="1"/>
    <col min="3094" max="3095" width="5.796875" style="298" customWidth="1"/>
    <col min="3096" max="3096" width="5.296875" style="298" customWidth="1"/>
    <col min="3097" max="3097" width="6" style="298" customWidth="1"/>
    <col min="3098" max="3328" width="8.19921875" style="298"/>
    <col min="3329" max="3329" width="2.19921875" style="298" customWidth="1"/>
    <col min="3330" max="3330" width="3.09765625" style="298" customWidth="1"/>
    <col min="3331" max="3331" width="2.59765625" style="298" customWidth="1"/>
    <col min="3332" max="3333" width="2.796875" style="298" customWidth="1"/>
    <col min="3334" max="3334" width="3.19921875" style="298" customWidth="1"/>
    <col min="3335" max="3335" width="3.296875" style="298" customWidth="1"/>
    <col min="3336" max="3336" width="2.796875" style="298" customWidth="1"/>
    <col min="3337" max="3337" width="10.296875" style="298" customWidth="1"/>
    <col min="3338" max="3338" width="26.69921875" style="298" customWidth="1"/>
    <col min="3339" max="3339" width="10.296875" style="298" customWidth="1"/>
    <col min="3340" max="3340" width="18.3984375" style="298" customWidth="1"/>
    <col min="3341" max="3341" width="5.796875" style="298" customWidth="1"/>
    <col min="3342" max="3342" width="3.19921875" style="298" customWidth="1"/>
    <col min="3343" max="3344" width="4.3984375" style="298" customWidth="1"/>
    <col min="3345" max="3346" width="4" style="298" customWidth="1"/>
    <col min="3347" max="3347" width="4.09765625" style="298" customWidth="1"/>
    <col min="3348" max="3348" width="3.19921875" style="298" customWidth="1"/>
    <col min="3349" max="3349" width="4.796875" style="298" customWidth="1"/>
    <col min="3350" max="3351" width="5.796875" style="298" customWidth="1"/>
    <col min="3352" max="3352" width="5.296875" style="298" customWidth="1"/>
    <col min="3353" max="3353" width="6" style="298" customWidth="1"/>
    <col min="3354" max="3584" width="8.19921875" style="298"/>
    <col min="3585" max="3585" width="2.19921875" style="298" customWidth="1"/>
    <col min="3586" max="3586" width="3.09765625" style="298" customWidth="1"/>
    <col min="3587" max="3587" width="2.59765625" style="298" customWidth="1"/>
    <col min="3588" max="3589" width="2.796875" style="298" customWidth="1"/>
    <col min="3590" max="3590" width="3.19921875" style="298" customWidth="1"/>
    <col min="3591" max="3591" width="3.296875" style="298" customWidth="1"/>
    <col min="3592" max="3592" width="2.796875" style="298" customWidth="1"/>
    <col min="3593" max="3593" width="10.296875" style="298" customWidth="1"/>
    <col min="3594" max="3594" width="26.69921875" style="298" customWidth="1"/>
    <col min="3595" max="3595" width="10.296875" style="298" customWidth="1"/>
    <col min="3596" max="3596" width="18.3984375" style="298" customWidth="1"/>
    <col min="3597" max="3597" width="5.796875" style="298" customWidth="1"/>
    <col min="3598" max="3598" width="3.19921875" style="298" customWidth="1"/>
    <col min="3599" max="3600" width="4.3984375" style="298" customWidth="1"/>
    <col min="3601" max="3602" width="4" style="298" customWidth="1"/>
    <col min="3603" max="3603" width="4.09765625" style="298" customWidth="1"/>
    <col min="3604" max="3604" width="3.19921875" style="298" customWidth="1"/>
    <col min="3605" max="3605" width="4.796875" style="298" customWidth="1"/>
    <col min="3606" max="3607" width="5.796875" style="298" customWidth="1"/>
    <col min="3608" max="3608" width="5.296875" style="298" customWidth="1"/>
    <col min="3609" max="3609" width="6" style="298" customWidth="1"/>
    <col min="3610" max="3840" width="8.19921875" style="298"/>
    <col min="3841" max="3841" width="2.19921875" style="298" customWidth="1"/>
    <col min="3842" max="3842" width="3.09765625" style="298" customWidth="1"/>
    <col min="3843" max="3843" width="2.59765625" style="298" customWidth="1"/>
    <col min="3844" max="3845" width="2.796875" style="298" customWidth="1"/>
    <col min="3846" max="3846" width="3.19921875" style="298" customWidth="1"/>
    <col min="3847" max="3847" width="3.296875" style="298" customWidth="1"/>
    <col min="3848" max="3848" width="2.796875" style="298" customWidth="1"/>
    <col min="3849" max="3849" width="10.296875" style="298" customWidth="1"/>
    <col min="3850" max="3850" width="26.69921875" style="298" customWidth="1"/>
    <col min="3851" max="3851" width="10.296875" style="298" customWidth="1"/>
    <col min="3852" max="3852" width="18.3984375" style="298" customWidth="1"/>
    <col min="3853" max="3853" width="5.796875" style="298" customWidth="1"/>
    <col min="3854" max="3854" width="3.19921875" style="298" customWidth="1"/>
    <col min="3855" max="3856" width="4.3984375" style="298" customWidth="1"/>
    <col min="3857" max="3858" width="4" style="298" customWidth="1"/>
    <col min="3859" max="3859" width="4.09765625" style="298" customWidth="1"/>
    <col min="3860" max="3860" width="3.19921875" style="298" customWidth="1"/>
    <col min="3861" max="3861" width="4.796875" style="298" customWidth="1"/>
    <col min="3862" max="3863" width="5.796875" style="298" customWidth="1"/>
    <col min="3864" max="3864" width="5.296875" style="298" customWidth="1"/>
    <col min="3865" max="3865" width="6" style="298" customWidth="1"/>
    <col min="3866" max="4096" width="8.19921875" style="298"/>
    <col min="4097" max="4097" width="2.19921875" style="298" customWidth="1"/>
    <col min="4098" max="4098" width="3.09765625" style="298" customWidth="1"/>
    <col min="4099" max="4099" width="2.59765625" style="298" customWidth="1"/>
    <col min="4100" max="4101" width="2.796875" style="298" customWidth="1"/>
    <col min="4102" max="4102" width="3.19921875" style="298" customWidth="1"/>
    <col min="4103" max="4103" width="3.296875" style="298" customWidth="1"/>
    <col min="4104" max="4104" width="2.796875" style="298" customWidth="1"/>
    <col min="4105" max="4105" width="10.296875" style="298" customWidth="1"/>
    <col min="4106" max="4106" width="26.69921875" style="298" customWidth="1"/>
    <col min="4107" max="4107" width="10.296875" style="298" customWidth="1"/>
    <col min="4108" max="4108" width="18.3984375" style="298" customWidth="1"/>
    <col min="4109" max="4109" width="5.796875" style="298" customWidth="1"/>
    <col min="4110" max="4110" width="3.19921875" style="298" customWidth="1"/>
    <col min="4111" max="4112" width="4.3984375" style="298" customWidth="1"/>
    <col min="4113" max="4114" width="4" style="298" customWidth="1"/>
    <col min="4115" max="4115" width="4.09765625" style="298" customWidth="1"/>
    <col min="4116" max="4116" width="3.19921875" style="298" customWidth="1"/>
    <col min="4117" max="4117" width="4.796875" style="298" customWidth="1"/>
    <col min="4118" max="4119" width="5.796875" style="298" customWidth="1"/>
    <col min="4120" max="4120" width="5.296875" style="298" customWidth="1"/>
    <col min="4121" max="4121" width="6" style="298" customWidth="1"/>
    <col min="4122" max="4352" width="8.19921875" style="298"/>
    <col min="4353" max="4353" width="2.19921875" style="298" customWidth="1"/>
    <col min="4354" max="4354" width="3.09765625" style="298" customWidth="1"/>
    <col min="4355" max="4355" width="2.59765625" style="298" customWidth="1"/>
    <col min="4356" max="4357" width="2.796875" style="298" customWidth="1"/>
    <col min="4358" max="4358" width="3.19921875" style="298" customWidth="1"/>
    <col min="4359" max="4359" width="3.296875" style="298" customWidth="1"/>
    <col min="4360" max="4360" width="2.796875" style="298" customWidth="1"/>
    <col min="4361" max="4361" width="10.296875" style="298" customWidth="1"/>
    <col min="4362" max="4362" width="26.69921875" style="298" customWidth="1"/>
    <col min="4363" max="4363" width="10.296875" style="298" customWidth="1"/>
    <col min="4364" max="4364" width="18.3984375" style="298" customWidth="1"/>
    <col min="4365" max="4365" width="5.796875" style="298" customWidth="1"/>
    <col min="4366" max="4366" width="3.19921875" style="298" customWidth="1"/>
    <col min="4367" max="4368" width="4.3984375" style="298" customWidth="1"/>
    <col min="4369" max="4370" width="4" style="298" customWidth="1"/>
    <col min="4371" max="4371" width="4.09765625" style="298" customWidth="1"/>
    <col min="4372" max="4372" width="3.19921875" style="298" customWidth="1"/>
    <col min="4373" max="4373" width="4.796875" style="298" customWidth="1"/>
    <col min="4374" max="4375" width="5.796875" style="298" customWidth="1"/>
    <col min="4376" max="4376" width="5.296875" style="298" customWidth="1"/>
    <col min="4377" max="4377" width="6" style="298" customWidth="1"/>
    <col min="4378" max="4608" width="8.19921875" style="298"/>
    <col min="4609" max="4609" width="2.19921875" style="298" customWidth="1"/>
    <col min="4610" max="4610" width="3.09765625" style="298" customWidth="1"/>
    <col min="4611" max="4611" width="2.59765625" style="298" customWidth="1"/>
    <col min="4612" max="4613" width="2.796875" style="298" customWidth="1"/>
    <col min="4614" max="4614" width="3.19921875" style="298" customWidth="1"/>
    <col min="4615" max="4615" width="3.296875" style="298" customWidth="1"/>
    <col min="4616" max="4616" width="2.796875" style="298" customWidth="1"/>
    <col min="4617" max="4617" width="10.296875" style="298" customWidth="1"/>
    <col min="4618" max="4618" width="26.69921875" style="298" customWidth="1"/>
    <col min="4619" max="4619" width="10.296875" style="298" customWidth="1"/>
    <col min="4620" max="4620" width="18.3984375" style="298" customWidth="1"/>
    <col min="4621" max="4621" width="5.796875" style="298" customWidth="1"/>
    <col min="4622" max="4622" width="3.19921875" style="298" customWidth="1"/>
    <col min="4623" max="4624" width="4.3984375" style="298" customWidth="1"/>
    <col min="4625" max="4626" width="4" style="298" customWidth="1"/>
    <col min="4627" max="4627" width="4.09765625" style="298" customWidth="1"/>
    <col min="4628" max="4628" width="3.19921875" style="298" customWidth="1"/>
    <col min="4629" max="4629" width="4.796875" style="298" customWidth="1"/>
    <col min="4630" max="4631" width="5.796875" style="298" customWidth="1"/>
    <col min="4632" max="4632" width="5.296875" style="298" customWidth="1"/>
    <col min="4633" max="4633" width="6" style="298" customWidth="1"/>
    <col min="4634" max="4864" width="8.19921875" style="298"/>
    <col min="4865" max="4865" width="2.19921875" style="298" customWidth="1"/>
    <col min="4866" max="4866" width="3.09765625" style="298" customWidth="1"/>
    <col min="4867" max="4867" width="2.59765625" style="298" customWidth="1"/>
    <col min="4868" max="4869" width="2.796875" style="298" customWidth="1"/>
    <col min="4870" max="4870" width="3.19921875" style="298" customWidth="1"/>
    <col min="4871" max="4871" width="3.296875" style="298" customWidth="1"/>
    <col min="4872" max="4872" width="2.796875" style="298" customWidth="1"/>
    <col min="4873" max="4873" width="10.296875" style="298" customWidth="1"/>
    <col min="4874" max="4874" width="26.69921875" style="298" customWidth="1"/>
    <col min="4875" max="4875" width="10.296875" style="298" customWidth="1"/>
    <col min="4876" max="4876" width="18.3984375" style="298" customWidth="1"/>
    <col min="4877" max="4877" width="5.796875" style="298" customWidth="1"/>
    <col min="4878" max="4878" width="3.19921875" style="298" customWidth="1"/>
    <col min="4879" max="4880" width="4.3984375" style="298" customWidth="1"/>
    <col min="4881" max="4882" width="4" style="298" customWidth="1"/>
    <col min="4883" max="4883" width="4.09765625" style="298" customWidth="1"/>
    <col min="4884" max="4884" width="3.19921875" style="298" customWidth="1"/>
    <col min="4885" max="4885" width="4.796875" style="298" customWidth="1"/>
    <col min="4886" max="4887" width="5.796875" style="298" customWidth="1"/>
    <col min="4888" max="4888" width="5.296875" style="298" customWidth="1"/>
    <col min="4889" max="4889" width="6" style="298" customWidth="1"/>
    <col min="4890" max="5120" width="8.19921875" style="298"/>
    <col min="5121" max="5121" width="2.19921875" style="298" customWidth="1"/>
    <col min="5122" max="5122" width="3.09765625" style="298" customWidth="1"/>
    <col min="5123" max="5123" width="2.59765625" style="298" customWidth="1"/>
    <col min="5124" max="5125" width="2.796875" style="298" customWidth="1"/>
    <col min="5126" max="5126" width="3.19921875" style="298" customWidth="1"/>
    <col min="5127" max="5127" width="3.296875" style="298" customWidth="1"/>
    <col min="5128" max="5128" width="2.796875" style="298" customWidth="1"/>
    <col min="5129" max="5129" width="10.296875" style="298" customWidth="1"/>
    <col min="5130" max="5130" width="26.69921875" style="298" customWidth="1"/>
    <col min="5131" max="5131" width="10.296875" style="298" customWidth="1"/>
    <col min="5132" max="5132" width="18.3984375" style="298" customWidth="1"/>
    <col min="5133" max="5133" width="5.796875" style="298" customWidth="1"/>
    <col min="5134" max="5134" width="3.19921875" style="298" customWidth="1"/>
    <col min="5135" max="5136" width="4.3984375" style="298" customWidth="1"/>
    <col min="5137" max="5138" width="4" style="298" customWidth="1"/>
    <col min="5139" max="5139" width="4.09765625" style="298" customWidth="1"/>
    <col min="5140" max="5140" width="3.19921875" style="298" customWidth="1"/>
    <col min="5141" max="5141" width="4.796875" style="298" customWidth="1"/>
    <col min="5142" max="5143" width="5.796875" style="298" customWidth="1"/>
    <col min="5144" max="5144" width="5.296875" style="298" customWidth="1"/>
    <col min="5145" max="5145" width="6" style="298" customWidth="1"/>
    <col min="5146" max="5376" width="8.19921875" style="298"/>
    <col min="5377" max="5377" width="2.19921875" style="298" customWidth="1"/>
    <col min="5378" max="5378" width="3.09765625" style="298" customWidth="1"/>
    <col min="5379" max="5379" width="2.59765625" style="298" customWidth="1"/>
    <col min="5380" max="5381" width="2.796875" style="298" customWidth="1"/>
    <col min="5382" max="5382" width="3.19921875" style="298" customWidth="1"/>
    <col min="5383" max="5383" width="3.296875" style="298" customWidth="1"/>
    <col min="5384" max="5384" width="2.796875" style="298" customWidth="1"/>
    <col min="5385" max="5385" width="10.296875" style="298" customWidth="1"/>
    <col min="5386" max="5386" width="26.69921875" style="298" customWidth="1"/>
    <col min="5387" max="5387" width="10.296875" style="298" customWidth="1"/>
    <col min="5388" max="5388" width="18.3984375" style="298" customWidth="1"/>
    <col min="5389" max="5389" width="5.796875" style="298" customWidth="1"/>
    <col min="5390" max="5390" width="3.19921875" style="298" customWidth="1"/>
    <col min="5391" max="5392" width="4.3984375" style="298" customWidth="1"/>
    <col min="5393" max="5394" width="4" style="298" customWidth="1"/>
    <col min="5395" max="5395" width="4.09765625" style="298" customWidth="1"/>
    <col min="5396" max="5396" width="3.19921875" style="298" customWidth="1"/>
    <col min="5397" max="5397" width="4.796875" style="298" customWidth="1"/>
    <col min="5398" max="5399" width="5.796875" style="298" customWidth="1"/>
    <col min="5400" max="5400" width="5.296875" style="298" customWidth="1"/>
    <col min="5401" max="5401" width="6" style="298" customWidth="1"/>
    <col min="5402" max="5632" width="8.19921875" style="298"/>
    <col min="5633" max="5633" width="2.19921875" style="298" customWidth="1"/>
    <col min="5634" max="5634" width="3.09765625" style="298" customWidth="1"/>
    <col min="5635" max="5635" width="2.59765625" style="298" customWidth="1"/>
    <col min="5636" max="5637" width="2.796875" style="298" customWidth="1"/>
    <col min="5638" max="5638" width="3.19921875" style="298" customWidth="1"/>
    <col min="5639" max="5639" width="3.296875" style="298" customWidth="1"/>
    <col min="5640" max="5640" width="2.796875" style="298" customWidth="1"/>
    <col min="5641" max="5641" width="10.296875" style="298" customWidth="1"/>
    <col min="5642" max="5642" width="26.69921875" style="298" customWidth="1"/>
    <col min="5643" max="5643" width="10.296875" style="298" customWidth="1"/>
    <col min="5644" max="5644" width="18.3984375" style="298" customWidth="1"/>
    <col min="5645" max="5645" width="5.796875" style="298" customWidth="1"/>
    <col min="5646" max="5646" width="3.19921875" style="298" customWidth="1"/>
    <col min="5647" max="5648" width="4.3984375" style="298" customWidth="1"/>
    <col min="5649" max="5650" width="4" style="298" customWidth="1"/>
    <col min="5651" max="5651" width="4.09765625" style="298" customWidth="1"/>
    <col min="5652" max="5652" width="3.19921875" style="298" customWidth="1"/>
    <col min="5653" max="5653" width="4.796875" style="298" customWidth="1"/>
    <col min="5654" max="5655" width="5.796875" style="298" customWidth="1"/>
    <col min="5656" max="5656" width="5.296875" style="298" customWidth="1"/>
    <col min="5657" max="5657" width="6" style="298" customWidth="1"/>
    <col min="5658" max="5888" width="8.19921875" style="298"/>
    <col min="5889" max="5889" width="2.19921875" style="298" customWidth="1"/>
    <col min="5890" max="5890" width="3.09765625" style="298" customWidth="1"/>
    <col min="5891" max="5891" width="2.59765625" style="298" customWidth="1"/>
    <col min="5892" max="5893" width="2.796875" style="298" customWidth="1"/>
    <col min="5894" max="5894" width="3.19921875" style="298" customWidth="1"/>
    <col min="5895" max="5895" width="3.296875" style="298" customWidth="1"/>
    <col min="5896" max="5896" width="2.796875" style="298" customWidth="1"/>
    <col min="5897" max="5897" width="10.296875" style="298" customWidth="1"/>
    <col min="5898" max="5898" width="26.69921875" style="298" customWidth="1"/>
    <col min="5899" max="5899" width="10.296875" style="298" customWidth="1"/>
    <col min="5900" max="5900" width="18.3984375" style="298" customWidth="1"/>
    <col min="5901" max="5901" width="5.796875" style="298" customWidth="1"/>
    <col min="5902" max="5902" width="3.19921875" style="298" customWidth="1"/>
    <col min="5903" max="5904" width="4.3984375" style="298" customWidth="1"/>
    <col min="5905" max="5906" width="4" style="298" customWidth="1"/>
    <col min="5907" max="5907" width="4.09765625" style="298" customWidth="1"/>
    <col min="5908" max="5908" width="3.19921875" style="298" customWidth="1"/>
    <col min="5909" max="5909" width="4.796875" style="298" customWidth="1"/>
    <col min="5910" max="5911" width="5.796875" style="298" customWidth="1"/>
    <col min="5912" max="5912" width="5.296875" style="298" customWidth="1"/>
    <col min="5913" max="5913" width="6" style="298" customWidth="1"/>
    <col min="5914" max="6144" width="8.19921875" style="298"/>
    <col min="6145" max="6145" width="2.19921875" style="298" customWidth="1"/>
    <col min="6146" max="6146" width="3.09765625" style="298" customWidth="1"/>
    <col min="6147" max="6147" width="2.59765625" style="298" customWidth="1"/>
    <col min="6148" max="6149" width="2.796875" style="298" customWidth="1"/>
    <col min="6150" max="6150" width="3.19921875" style="298" customWidth="1"/>
    <col min="6151" max="6151" width="3.296875" style="298" customWidth="1"/>
    <col min="6152" max="6152" width="2.796875" style="298" customWidth="1"/>
    <col min="6153" max="6153" width="10.296875" style="298" customWidth="1"/>
    <col min="6154" max="6154" width="26.69921875" style="298" customWidth="1"/>
    <col min="6155" max="6155" width="10.296875" style="298" customWidth="1"/>
    <col min="6156" max="6156" width="18.3984375" style="298" customWidth="1"/>
    <col min="6157" max="6157" width="5.796875" style="298" customWidth="1"/>
    <col min="6158" max="6158" width="3.19921875" style="298" customWidth="1"/>
    <col min="6159" max="6160" width="4.3984375" style="298" customWidth="1"/>
    <col min="6161" max="6162" width="4" style="298" customWidth="1"/>
    <col min="6163" max="6163" width="4.09765625" style="298" customWidth="1"/>
    <col min="6164" max="6164" width="3.19921875" style="298" customWidth="1"/>
    <col min="6165" max="6165" width="4.796875" style="298" customWidth="1"/>
    <col min="6166" max="6167" width="5.796875" style="298" customWidth="1"/>
    <col min="6168" max="6168" width="5.296875" style="298" customWidth="1"/>
    <col min="6169" max="6169" width="6" style="298" customWidth="1"/>
    <col min="6170" max="6400" width="8.19921875" style="298"/>
    <col min="6401" max="6401" width="2.19921875" style="298" customWidth="1"/>
    <col min="6402" max="6402" width="3.09765625" style="298" customWidth="1"/>
    <col min="6403" max="6403" width="2.59765625" style="298" customWidth="1"/>
    <col min="6404" max="6405" width="2.796875" style="298" customWidth="1"/>
    <col min="6406" max="6406" width="3.19921875" style="298" customWidth="1"/>
    <col min="6407" max="6407" width="3.296875" style="298" customWidth="1"/>
    <col min="6408" max="6408" width="2.796875" style="298" customWidth="1"/>
    <col min="6409" max="6409" width="10.296875" style="298" customWidth="1"/>
    <col min="6410" max="6410" width="26.69921875" style="298" customWidth="1"/>
    <col min="6411" max="6411" width="10.296875" style="298" customWidth="1"/>
    <col min="6412" max="6412" width="18.3984375" style="298" customWidth="1"/>
    <col min="6413" max="6413" width="5.796875" style="298" customWidth="1"/>
    <col min="6414" max="6414" width="3.19921875" style="298" customWidth="1"/>
    <col min="6415" max="6416" width="4.3984375" style="298" customWidth="1"/>
    <col min="6417" max="6418" width="4" style="298" customWidth="1"/>
    <col min="6419" max="6419" width="4.09765625" style="298" customWidth="1"/>
    <col min="6420" max="6420" width="3.19921875" style="298" customWidth="1"/>
    <col min="6421" max="6421" width="4.796875" style="298" customWidth="1"/>
    <col min="6422" max="6423" width="5.796875" style="298" customWidth="1"/>
    <col min="6424" max="6424" width="5.296875" style="298" customWidth="1"/>
    <col min="6425" max="6425" width="6" style="298" customWidth="1"/>
    <col min="6426" max="6656" width="8.19921875" style="298"/>
    <col min="6657" max="6657" width="2.19921875" style="298" customWidth="1"/>
    <col min="6658" max="6658" width="3.09765625" style="298" customWidth="1"/>
    <col min="6659" max="6659" width="2.59765625" style="298" customWidth="1"/>
    <col min="6660" max="6661" width="2.796875" style="298" customWidth="1"/>
    <col min="6662" max="6662" width="3.19921875" style="298" customWidth="1"/>
    <col min="6663" max="6663" width="3.296875" style="298" customWidth="1"/>
    <col min="6664" max="6664" width="2.796875" style="298" customWidth="1"/>
    <col min="6665" max="6665" width="10.296875" style="298" customWidth="1"/>
    <col min="6666" max="6666" width="26.69921875" style="298" customWidth="1"/>
    <col min="6667" max="6667" width="10.296875" style="298" customWidth="1"/>
    <col min="6668" max="6668" width="18.3984375" style="298" customWidth="1"/>
    <col min="6669" max="6669" width="5.796875" style="298" customWidth="1"/>
    <col min="6670" max="6670" width="3.19921875" style="298" customWidth="1"/>
    <col min="6671" max="6672" width="4.3984375" style="298" customWidth="1"/>
    <col min="6673" max="6674" width="4" style="298" customWidth="1"/>
    <col min="6675" max="6675" width="4.09765625" style="298" customWidth="1"/>
    <col min="6676" max="6676" width="3.19921875" style="298" customWidth="1"/>
    <col min="6677" max="6677" width="4.796875" style="298" customWidth="1"/>
    <col min="6678" max="6679" width="5.796875" style="298" customWidth="1"/>
    <col min="6680" max="6680" width="5.296875" style="298" customWidth="1"/>
    <col min="6681" max="6681" width="6" style="298" customWidth="1"/>
    <col min="6682" max="6912" width="8.19921875" style="298"/>
    <col min="6913" max="6913" width="2.19921875" style="298" customWidth="1"/>
    <col min="6914" max="6914" width="3.09765625" style="298" customWidth="1"/>
    <col min="6915" max="6915" width="2.59765625" style="298" customWidth="1"/>
    <col min="6916" max="6917" width="2.796875" style="298" customWidth="1"/>
    <col min="6918" max="6918" width="3.19921875" style="298" customWidth="1"/>
    <col min="6919" max="6919" width="3.296875" style="298" customWidth="1"/>
    <col min="6920" max="6920" width="2.796875" style="298" customWidth="1"/>
    <col min="6921" max="6921" width="10.296875" style="298" customWidth="1"/>
    <col min="6922" max="6922" width="26.69921875" style="298" customWidth="1"/>
    <col min="6923" max="6923" width="10.296875" style="298" customWidth="1"/>
    <col min="6924" max="6924" width="18.3984375" style="298" customWidth="1"/>
    <col min="6925" max="6925" width="5.796875" style="298" customWidth="1"/>
    <col min="6926" max="6926" width="3.19921875" style="298" customWidth="1"/>
    <col min="6927" max="6928" width="4.3984375" style="298" customWidth="1"/>
    <col min="6929" max="6930" width="4" style="298" customWidth="1"/>
    <col min="6931" max="6931" width="4.09765625" style="298" customWidth="1"/>
    <col min="6932" max="6932" width="3.19921875" style="298" customWidth="1"/>
    <col min="6933" max="6933" width="4.796875" style="298" customWidth="1"/>
    <col min="6934" max="6935" width="5.796875" style="298" customWidth="1"/>
    <col min="6936" max="6936" width="5.296875" style="298" customWidth="1"/>
    <col min="6937" max="6937" width="6" style="298" customWidth="1"/>
    <col min="6938" max="7168" width="8.19921875" style="298"/>
    <col min="7169" max="7169" width="2.19921875" style="298" customWidth="1"/>
    <col min="7170" max="7170" width="3.09765625" style="298" customWidth="1"/>
    <col min="7171" max="7171" width="2.59765625" style="298" customWidth="1"/>
    <col min="7172" max="7173" width="2.796875" style="298" customWidth="1"/>
    <col min="7174" max="7174" width="3.19921875" style="298" customWidth="1"/>
    <col min="7175" max="7175" width="3.296875" style="298" customWidth="1"/>
    <col min="7176" max="7176" width="2.796875" style="298" customWidth="1"/>
    <col min="7177" max="7177" width="10.296875" style="298" customWidth="1"/>
    <col min="7178" max="7178" width="26.69921875" style="298" customWidth="1"/>
    <col min="7179" max="7179" width="10.296875" style="298" customWidth="1"/>
    <col min="7180" max="7180" width="18.3984375" style="298" customWidth="1"/>
    <col min="7181" max="7181" width="5.796875" style="298" customWidth="1"/>
    <col min="7182" max="7182" width="3.19921875" style="298" customWidth="1"/>
    <col min="7183" max="7184" width="4.3984375" style="298" customWidth="1"/>
    <col min="7185" max="7186" width="4" style="298" customWidth="1"/>
    <col min="7187" max="7187" width="4.09765625" style="298" customWidth="1"/>
    <col min="7188" max="7188" width="3.19921875" style="298" customWidth="1"/>
    <col min="7189" max="7189" width="4.796875" style="298" customWidth="1"/>
    <col min="7190" max="7191" width="5.796875" style="298" customWidth="1"/>
    <col min="7192" max="7192" width="5.296875" style="298" customWidth="1"/>
    <col min="7193" max="7193" width="6" style="298" customWidth="1"/>
    <col min="7194" max="7424" width="8.19921875" style="298"/>
    <col min="7425" max="7425" width="2.19921875" style="298" customWidth="1"/>
    <col min="7426" max="7426" width="3.09765625" style="298" customWidth="1"/>
    <col min="7427" max="7427" width="2.59765625" style="298" customWidth="1"/>
    <col min="7428" max="7429" width="2.796875" style="298" customWidth="1"/>
    <col min="7430" max="7430" width="3.19921875" style="298" customWidth="1"/>
    <col min="7431" max="7431" width="3.296875" style="298" customWidth="1"/>
    <col min="7432" max="7432" width="2.796875" style="298" customWidth="1"/>
    <col min="7433" max="7433" width="10.296875" style="298" customWidth="1"/>
    <col min="7434" max="7434" width="26.69921875" style="298" customWidth="1"/>
    <col min="7435" max="7435" width="10.296875" style="298" customWidth="1"/>
    <col min="7436" max="7436" width="18.3984375" style="298" customWidth="1"/>
    <col min="7437" max="7437" width="5.796875" style="298" customWidth="1"/>
    <col min="7438" max="7438" width="3.19921875" style="298" customWidth="1"/>
    <col min="7439" max="7440" width="4.3984375" style="298" customWidth="1"/>
    <col min="7441" max="7442" width="4" style="298" customWidth="1"/>
    <col min="7443" max="7443" width="4.09765625" style="298" customWidth="1"/>
    <col min="7444" max="7444" width="3.19921875" style="298" customWidth="1"/>
    <col min="7445" max="7445" width="4.796875" style="298" customWidth="1"/>
    <col min="7446" max="7447" width="5.796875" style="298" customWidth="1"/>
    <col min="7448" max="7448" width="5.296875" style="298" customWidth="1"/>
    <col min="7449" max="7449" width="6" style="298" customWidth="1"/>
    <col min="7450" max="7680" width="8.19921875" style="298"/>
    <col min="7681" max="7681" width="2.19921875" style="298" customWidth="1"/>
    <col min="7682" max="7682" width="3.09765625" style="298" customWidth="1"/>
    <col min="7683" max="7683" width="2.59765625" style="298" customWidth="1"/>
    <col min="7684" max="7685" width="2.796875" style="298" customWidth="1"/>
    <col min="7686" max="7686" width="3.19921875" style="298" customWidth="1"/>
    <col min="7687" max="7687" width="3.296875" style="298" customWidth="1"/>
    <col min="7688" max="7688" width="2.796875" style="298" customWidth="1"/>
    <col min="7689" max="7689" width="10.296875" style="298" customWidth="1"/>
    <col min="7690" max="7690" width="26.69921875" style="298" customWidth="1"/>
    <col min="7691" max="7691" width="10.296875" style="298" customWidth="1"/>
    <col min="7692" max="7692" width="18.3984375" style="298" customWidth="1"/>
    <col min="7693" max="7693" width="5.796875" style="298" customWidth="1"/>
    <col min="7694" max="7694" width="3.19921875" style="298" customWidth="1"/>
    <col min="7695" max="7696" width="4.3984375" style="298" customWidth="1"/>
    <col min="7697" max="7698" width="4" style="298" customWidth="1"/>
    <col min="7699" max="7699" width="4.09765625" style="298" customWidth="1"/>
    <col min="7700" max="7700" width="3.19921875" style="298" customWidth="1"/>
    <col min="7701" max="7701" width="4.796875" style="298" customWidth="1"/>
    <col min="7702" max="7703" width="5.796875" style="298" customWidth="1"/>
    <col min="7704" max="7704" width="5.296875" style="298" customWidth="1"/>
    <col min="7705" max="7705" width="6" style="298" customWidth="1"/>
    <col min="7706" max="7936" width="8.19921875" style="298"/>
    <col min="7937" max="7937" width="2.19921875" style="298" customWidth="1"/>
    <col min="7938" max="7938" width="3.09765625" style="298" customWidth="1"/>
    <col min="7939" max="7939" width="2.59765625" style="298" customWidth="1"/>
    <col min="7940" max="7941" width="2.796875" style="298" customWidth="1"/>
    <col min="7942" max="7942" width="3.19921875" style="298" customWidth="1"/>
    <col min="7943" max="7943" width="3.296875" style="298" customWidth="1"/>
    <col min="7944" max="7944" width="2.796875" style="298" customWidth="1"/>
    <col min="7945" max="7945" width="10.296875" style="298" customWidth="1"/>
    <col min="7946" max="7946" width="26.69921875" style="298" customWidth="1"/>
    <col min="7947" max="7947" width="10.296875" style="298" customWidth="1"/>
    <col min="7948" max="7948" width="18.3984375" style="298" customWidth="1"/>
    <col min="7949" max="7949" width="5.796875" style="298" customWidth="1"/>
    <col min="7950" max="7950" width="3.19921875" style="298" customWidth="1"/>
    <col min="7951" max="7952" width="4.3984375" style="298" customWidth="1"/>
    <col min="7953" max="7954" width="4" style="298" customWidth="1"/>
    <col min="7955" max="7955" width="4.09765625" style="298" customWidth="1"/>
    <col min="7956" max="7956" width="3.19921875" style="298" customWidth="1"/>
    <col min="7957" max="7957" width="4.796875" style="298" customWidth="1"/>
    <col min="7958" max="7959" width="5.796875" style="298" customWidth="1"/>
    <col min="7960" max="7960" width="5.296875" style="298" customWidth="1"/>
    <col min="7961" max="7961" width="6" style="298" customWidth="1"/>
    <col min="7962" max="8192" width="8.19921875" style="298"/>
    <col min="8193" max="8193" width="2.19921875" style="298" customWidth="1"/>
    <col min="8194" max="8194" width="3.09765625" style="298" customWidth="1"/>
    <col min="8195" max="8195" width="2.59765625" style="298" customWidth="1"/>
    <col min="8196" max="8197" width="2.796875" style="298" customWidth="1"/>
    <col min="8198" max="8198" width="3.19921875" style="298" customWidth="1"/>
    <col min="8199" max="8199" width="3.296875" style="298" customWidth="1"/>
    <col min="8200" max="8200" width="2.796875" style="298" customWidth="1"/>
    <col min="8201" max="8201" width="10.296875" style="298" customWidth="1"/>
    <col min="8202" max="8202" width="26.69921875" style="298" customWidth="1"/>
    <col min="8203" max="8203" width="10.296875" style="298" customWidth="1"/>
    <col min="8204" max="8204" width="18.3984375" style="298" customWidth="1"/>
    <col min="8205" max="8205" width="5.796875" style="298" customWidth="1"/>
    <col min="8206" max="8206" width="3.19921875" style="298" customWidth="1"/>
    <col min="8207" max="8208" width="4.3984375" style="298" customWidth="1"/>
    <col min="8209" max="8210" width="4" style="298" customWidth="1"/>
    <col min="8211" max="8211" width="4.09765625" style="298" customWidth="1"/>
    <col min="8212" max="8212" width="3.19921875" style="298" customWidth="1"/>
    <col min="8213" max="8213" width="4.796875" style="298" customWidth="1"/>
    <col min="8214" max="8215" width="5.796875" style="298" customWidth="1"/>
    <col min="8216" max="8216" width="5.296875" style="298" customWidth="1"/>
    <col min="8217" max="8217" width="6" style="298" customWidth="1"/>
    <col min="8218" max="8448" width="8.19921875" style="298"/>
    <col min="8449" max="8449" width="2.19921875" style="298" customWidth="1"/>
    <col min="8450" max="8450" width="3.09765625" style="298" customWidth="1"/>
    <col min="8451" max="8451" width="2.59765625" style="298" customWidth="1"/>
    <col min="8452" max="8453" width="2.796875" style="298" customWidth="1"/>
    <col min="8454" max="8454" width="3.19921875" style="298" customWidth="1"/>
    <col min="8455" max="8455" width="3.296875" style="298" customWidth="1"/>
    <col min="8456" max="8456" width="2.796875" style="298" customWidth="1"/>
    <col min="8457" max="8457" width="10.296875" style="298" customWidth="1"/>
    <col min="8458" max="8458" width="26.69921875" style="298" customWidth="1"/>
    <col min="8459" max="8459" width="10.296875" style="298" customWidth="1"/>
    <col min="8460" max="8460" width="18.3984375" style="298" customWidth="1"/>
    <col min="8461" max="8461" width="5.796875" style="298" customWidth="1"/>
    <col min="8462" max="8462" width="3.19921875" style="298" customWidth="1"/>
    <col min="8463" max="8464" width="4.3984375" style="298" customWidth="1"/>
    <col min="8465" max="8466" width="4" style="298" customWidth="1"/>
    <col min="8467" max="8467" width="4.09765625" style="298" customWidth="1"/>
    <col min="8468" max="8468" width="3.19921875" style="298" customWidth="1"/>
    <col min="8469" max="8469" width="4.796875" style="298" customWidth="1"/>
    <col min="8470" max="8471" width="5.796875" style="298" customWidth="1"/>
    <col min="8472" max="8472" width="5.296875" style="298" customWidth="1"/>
    <col min="8473" max="8473" width="6" style="298" customWidth="1"/>
    <col min="8474" max="8704" width="8.19921875" style="298"/>
    <col min="8705" max="8705" width="2.19921875" style="298" customWidth="1"/>
    <col min="8706" max="8706" width="3.09765625" style="298" customWidth="1"/>
    <col min="8707" max="8707" width="2.59765625" style="298" customWidth="1"/>
    <col min="8708" max="8709" width="2.796875" style="298" customWidth="1"/>
    <col min="8710" max="8710" width="3.19921875" style="298" customWidth="1"/>
    <col min="8711" max="8711" width="3.296875" style="298" customWidth="1"/>
    <col min="8712" max="8712" width="2.796875" style="298" customWidth="1"/>
    <col min="8713" max="8713" width="10.296875" style="298" customWidth="1"/>
    <col min="8714" max="8714" width="26.69921875" style="298" customWidth="1"/>
    <col min="8715" max="8715" width="10.296875" style="298" customWidth="1"/>
    <col min="8716" max="8716" width="18.3984375" style="298" customWidth="1"/>
    <col min="8717" max="8717" width="5.796875" style="298" customWidth="1"/>
    <col min="8718" max="8718" width="3.19921875" style="298" customWidth="1"/>
    <col min="8719" max="8720" width="4.3984375" style="298" customWidth="1"/>
    <col min="8721" max="8722" width="4" style="298" customWidth="1"/>
    <col min="8723" max="8723" width="4.09765625" style="298" customWidth="1"/>
    <col min="8724" max="8724" width="3.19921875" style="298" customWidth="1"/>
    <col min="8725" max="8725" width="4.796875" style="298" customWidth="1"/>
    <col min="8726" max="8727" width="5.796875" style="298" customWidth="1"/>
    <col min="8728" max="8728" width="5.296875" style="298" customWidth="1"/>
    <col min="8729" max="8729" width="6" style="298" customWidth="1"/>
    <col min="8730" max="8960" width="8.19921875" style="298"/>
    <col min="8961" max="8961" width="2.19921875" style="298" customWidth="1"/>
    <col min="8962" max="8962" width="3.09765625" style="298" customWidth="1"/>
    <col min="8963" max="8963" width="2.59765625" style="298" customWidth="1"/>
    <col min="8964" max="8965" width="2.796875" style="298" customWidth="1"/>
    <col min="8966" max="8966" width="3.19921875" style="298" customWidth="1"/>
    <col min="8967" max="8967" width="3.296875" style="298" customWidth="1"/>
    <col min="8968" max="8968" width="2.796875" style="298" customWidth="1"/>
    <col min="8969" max="8969" width="10.296875" style="298" customWidth="1"/>
    <col min="8970" max="8970" width="26.69921875" style="298" customWidth="1"/>
    <col min="8971" max="8971" width="10.296875" style="298" customWidth="1"/>
    <col min="8972" max="8972" width="18.3984375" style="298" customWidth="1"/>
    <col min="8973" max="8973" width="5.796875" style="298" customWidth="1"/>
    <col min="8974" max="8974" width="3.19921875" style="298" customWidth="1"/>
    <col min="8975" max="8976" width="4.3984375" style="298" customWidth="1"/>
    <col min="8977" max="8978" width="4" style="298" customWidth="1"/>
    <col min="8979" max="8979" width="4.09765625" style="298" customWidth="1"/>
    <col min="8980" max="8980" width="3.19921875" style="298" customWidth="1"/>
    <col min="8981" max="8981" width="4.796875" style="298" customWidth="1"/>
    <col min="8982" max="8983" width="5.796875" style="298" customWidth="1"/>
    <col min="8984" max="8984" width="5.296875" style="298" customWidth="1"/>
    <col min="8985" max="8985" width="6" style="298" customWidth="1"/>
    <col min="8986" max="9216" width="8.19921875" style="298"/>
    <col min="9217" max="9217" width="2.19921875" style="298" customWidth="1"/>
    <col min="9218" max="9218" width="3.09765625" style="298" customWidth="1"/>
    <col min="9219" max="9219" width="2.59765625" style="298" customWidth="1"/>
    <col min="9220" max="9221" width="2.796875" style="298" customWidth="1"/>
    <col min="9222" max="9222" width="3.19921875" style="298" customWidth="1"/>
    <col min="9223" max="9223" width="3.296875" style="298" customWidth="1"/>
    <col min="9224" max="9224" width="2.796875" style="298" customWidth="1"/>
    <col min="9225" max="9225" width="10.296875" style="298" customWidth="1"/>
    <col min="9226" max="9226" width="26.69921875" style="298" customWidth="1"/>
    <col min="9227" max="9227" width="10.296875" style="298" customWidth="1"/>
    <col min="9228" max="9228" width="18.3984375" style="298" customWidth="1"/>
    <col min="9229" max="9229" width="5.796875" style="298" customWidth="1"/>
    <col min="9230" max="9230" width="3.19921875" style="298" customWidth="1"/>
    <col min="9231" max="9232" width="4.3984375" style="298" customWidth="1"/>
    <col min="9233" max="9234" width="4" style="298" customWidth="1"/>
    <col min="9235" max="9235" width="4.09765625" style="298" customWidth="1"/>
    <col min="9236" max="9236" width="3.19921875" style="298" customWidth="1"/>
    <col min="9237" max="9237" width="4.796875" style="298" customWidth="1"/>
    <col min="9238" max="9239" width="5.796875" style="298" customWidth="1"/>
    <col min="9240" max="9240" width="5.296875" style="298" customWidth="1"/>
    <col min="9241" max="9241" width="6" style="298" customWidth="1"/>
    <col min="9242" max="9472" width="8.19921875" style="298"/>
    <col min="9473" max="9473" width="2.19921875" style="298" customWidth="1"/>
    <col min="9474" max="9474" width="3.09765625" style="298" customWidth="1"/>
    <col min="9475" max="9475" width="2.59765625" style="298" customWidth="1"/>
    <col min="9476" max="9477" width="2.796875" style="298" customWidth="1"/>
    <col min="9478" max="9478" width="3.19921875" style="298" customWidth="1"/>
    <col min="9479" max="9479" width="3.296875" style="298" customWidth="1"/>
    <col min="9480" max="9480" width="2.796875" style="298" customWidth="1"/>
    <col min="9481" max="9481" width="10.296875" style="298" customWidth="1"/>
    <col min="9482" max="9482" width="26.69921875" style="298" customWidth="1"/>
    <col min="9483" max="9483" width="10.296875" style="298" customWidth="1"/>
    <col min="9484" max="9484" width="18.3984375" style="298" customWidth="1"/>
    <col min="9485" max="9485" width="5.796875" style="298" customWidth="1"/>
    <col min="9486" max="9486" width="3.19921875" style="298" customWidth="1"/>
    <col min="9487" max="9488" width="4.3984375" style="298" customWidth="1"/>
    <col min="9489" max="9490" width="4" style="298" customWidth="1"/>
    <col min="9491" max="9491" width="4.09765625" style="298" customWidth="1"/>
    <col min="9492" max="9492" width="3.19921875" style="298" customWidth="1"/>
    <col min="9493" max="9493" width="4.796875" style="298" customWidth="1"/>
    <col min="9494" max="9495" width="5.796875" style="298" customWidth="1"/>
    <col min="9496" max="9496" width="5.296875" style="298" customWidth="1"/>
    <col min="9497" max="9497" width="6" style="298" customWidth="1"/>
    <col min="9498" max="9728" width="8.19921875" style="298"/>
    <col min="9729" max="9729" width="2.19921875" style="298" customWidth="1"/>
    <col min="9730" max="9730" width="3.09765625" style="298" customWidth="1"/>
    <col min="9731" max="9731" width="2.59765625" style="298" customWidth="1"/>
    <col min="9732" max="9733" width="2.796875" style="298" customWidth="1"/>
    <col min="9734" max="9734" width="3.19921875" style="298" customWidth="1"/>
    <col min="9735" max="9735" width="3.296875" style="298" customWidth="1"/>
    <col min="9736" max="9736" width="2.796875" style="298" customWidth="1"/>
    <col min="9737" max="9737" width="10.296875" style="298" customWidth="1"/>
    <col min="9738" max="9738" width="26.69921875" style="298" customWidth="1"/>
    <col min="9739" max="9739" width="10.296875" style="298" customWidth="1"/>
    <col min="9740" max="9740" width="18.3984375" style="298" customWidth="1"/>
    <col min="9741" max="9741" width="5.796875" style="298" customWidth="1"/>
    <col min="9742" max="9742" width="3.19921875" style="298" customWidth="1"/>
    <col min="9743" max="9744" width="4.3984375" style="298" customWidth="1"/>
    <col min="9745" max="9746" width="4" style="298" customWidth="1"/>
    <col min="9747" max="9747" width="4.09765625" style="298" customWidth="1"/>
    <col min="9748" max="9748" width="3.19921875" style="298" customWidth="1"/>
    <col min="9749" max="9749" width="4.796875" style="298" customWidth="1"/>
    <col min="9750" max="9751" width="5.796875" style="298" customWidth="1"/>
    <col min="9752" max="9752" width="5.296875" style="298" customWidth="1"/>
    <col min="9753" max="9753" width="6" style="298" customWidth="1"/>
    <col min="9754" max="9984" width="8.19921875" style="298"/>
    <col min="9985" max="9985" width="2.19921875" style="298" customWidth="1"/>
    <col min="9986" max="9986" width="3.09765625" style="298" customWidth="1"/>
    <col min="9987" max="9987" width="2.59765625" style="298" customWidth="1"/>
    <col min="9988" max="9989" width="2.796875" style="298" customWidth="1"/>
    <col min="9990" max="9990" width="3.19921875" style="298" customWidth="1"/>
    <col min="9991" max="9991" width="3.296875" style="298" customWidth="1"/>
    <col min="9992" max="9992" width="2.796875" style="298" customWidth="1"/>
    <col min="9993" max="9993" width="10.296875" style="298" customWidth="1"/>
    <col min="9994" max="9994" width="26.69921875" style="298" customWidth="1"/>
    <col min="9995" max="9995" width="10.296875" style="298" customWidth="1"/>
    <col min="9996" max="9996" width="18.3984375" style="298" customWidth="1"/>
    <col min="9997" max="9997" width="5.796875" style="298" customWidth="1"/>
    <col min="9998" max="9998" width="3.19921875" style="298" customWidth="1"/>
    <col min="9999" max="10000" width="4.3984375" style="298" customWidth="1"/>
    <col min="10001" max="10002" width="4" style="298" customWidth="1"/>
    <col min="10003" max="10003" width="4.09765625" style="298" customWidth="1"/>
    <col min="10004" max="10004" width="3.19921875" style="298" customWidth="1"/>
    <col min="10005" max="10005" width="4.796875" style="298" customWidth="1"/>
    <col min="10006" max="10007" width="5.796875" style="298" customWidth="1"/>
    <col min="10008" max="10008" width="5.296875" style="298" customWidth="1"/>
    <col min="10009" max="10009" width="6" style="298" customWidth="1"/>
    <col min="10010" max="10240" width="8.19921875" style="298"/>
    <col min="10241" max="10241" width="2.19921875" style="298" customWidth="1"/>
    <col min="10242" max="10242" width="3.09765625" style="298" customWidth="1"/>
    <col min="10243" max="10243" width="2.59765625" style="298" customWidth="1"/>
    <col min="10244" max="10245" width="2.796875" style="298" customWidth="1"/>
    <col min="10246" max="10246" width="3.19921875" style="298" customWidth="1"/>
    <col min="10247" max="10247" width="3.296875" style="298" customWidth="1"/>
    <col min="10248" max="10248" width="2.796875" style="298" customWidth="1"/>
    <col min="10249" max="10249" width="10.296875" style="298" customWidth="1"/>
    <col min="10250" max="10250" width="26.69921875" style="298" customWidth="1"/>
    <col min="10251" max="10251" width="10.296875" style="298" customWidth="1"/>
    <col min="10252" max="10252" width="18.3984375" style="298" customWidth="1"/>
    <col min="10253" max="10253" width="5.796875" style="298" customWidth="1"/>
    <col min="10254" max="10254" width="3.19921875" style="298" customWidth="1"/>
    <col min="10255" max="10256" width="4.3984375" style="298" customWidth="1"/>
    <col min="10257" max="10258" width="4" style="298" customWidth="1"/>
    <col min="10259" max="10259" width="4.09765625" style="298" customWidth="1"/>
    <col min="10260" max="10260" width="3.19921875" style="298" customWidth="1"/>
    <col min="10261" max="10261" width="4.796875" style="298" customWidth="1"/>
    <col min="10262" max="10263" width="5.796875" style="298" customWidth="1"/>
    <col min="10264" max="10264" width="5.296875" style="298" customWidth="1"/>
    <col min="10265" max="10265" width="6" style="298" customWidth="1"/>
    <col min="10266" max="10496" width="8.19921875" style="298"/>
    <col min="10497" max="10497" width="2.19921875" style="298" customWidth="1"/>
    <col min="10498" max="10498" width="3.09765625" style="298" customWidth="1"/>
    <col min="10499" max="10499" width="2.59765625" style="298" customWidth="1"/>
    <col min="10500" max="10501" width="2.796875" style="298" customWidth="1"/>
    <col min="10502" max="10502" width="3.19921875" style="298" customWidth="1"/>
    <col min="10503" max="10503" width="3.296875" style="298" customWidth="1"/>
    <col min="10504" max="10504" width="2.796875" style="298" customWidth="1"/>
    <col min="10505" max="10505" width="10.296875" style="298" customWidth="1"/>
    <col min="10506" max="10506" width="26.69921875" style="298" customWidth="1"/>
    <col min="10507" max="10507" width="10.296875" style="298" customWidth="1"/>
    <col min="10508" max="10508" width="18.3984375" style="298" customWidth="1"/>
    <col min="10509" max="10509" width="5.796875" style="298" customWidth="1"/>
    <col min="10510" max="10510" width="3.19921875" style="298" customWidth="1"/>
    <col min="10511" max="10512" width="4.3984375" style="298" customWidth="1"/>
    <col min="10513" max="10514" width="4" style="298" customWidth="1"/>
    <col min="10515" max="10515" width="4.09765625" style="298" customWidth="1"/>
    <col min="10516" max="10516" width="3.19921875" style="298" customWidth="1"/>
    <col min="10517" max="10517" width="4.796875" style="298" customWidth="1"/>
    <col min="10518" max="10519" width="5.796875" style="298" customWidth="1"/>
    <col min="10520" max="10520" width="5.296875" style="298" customWidth="1"/>
    <col min="10521" max="10521" width="6" style="298" customWidth="1"/>
    <col min="10522" max="10752" width="8.19921875" style="298"/>
    <col min="10753" max="10753" width="2.19921875" style="298" customWidth="1"/>
    <col min="10754" max="10754" width="3.09765625" style="298" customWidth="1"/>
    <col min="10755" max="10755" width="2.59765625" style="298" customWidth="1"/>
    <col min="10756" max="10757" width="2.796875" style="298" customWidth="1"/>
    <col min="10758" max="10758" width="3.19921875" style="298" customWidth="1"/>
    <col min="10759" max="10759" width="3.296875" style="298" customWidth="1"/>
    <col min="10760" max="10760" width="2.796875" style="298" customWidth="1"/>
    <col min="10761" max="10761" width="10.296875" style="298" customWidth="1"/>
    <col min="10762" max="10762" width="26.69921875" style="298" customWidth="1"/>
    <col min="10763" max="10763" width="10.296875" style="298" customWidth="1"/>
    <col min="10764" max="10764" width="18.3984375" style="298" customWidth="1"/>
    <col min="10765" max="10765" width="5.796875" style="298" customWidth="1"/>
    <col min="10766" max="10766" width="3.19921875" style="298" customWidth="1"/>
    <col min="10767" max="10768" width="4.3984375" style="298" customWidth="1"/>
    <col min="10769" max="10770" width="4" style="298" customWidth="1"/>
    <col min="10771" max="10771" width="4.09765625" style="298" customWidth="1"/>
    <col min="10772" max="10772" width="3.19921875" style="298" customWidth="1"/>
    <col min="10773" max="10773" width="4.796875" style="298" customWidth="1"/>
    <col min="10774" max="10775" width="5.796875" style="298" customWidth="1"/>
    <col min="10776" max="10776" width="5.296875" style="298" customWidth="1"/>
    <col min="10777" max="10777" width="6" style="298" customWidth="1"/>
    <col min="10778" max="11008" width="8.19921875" style="298"/>
    <col min="11009" max="11009" width="2.19921875" style="298" customWidth="1"/>
    <col min="11010" max="11010" width="3.09765625" style="298" customWidth="1"/>
    <col min="11011" max="11011" width="2.59765625" style="298" customWidth="1"/>
    <col min="11012" max="11013" width="2.796875" style="298" customWidth="1"/>
    <col min="11014" max="11014" width="3.19921875" style="298" customWidth="1"/>
    <col min="11015" max="11015" width="3.296875" style="298" customWidth="1"/>
    <col min="11016" max="11016" width="2.796875" style="298" customWidth="1"/>
    <col min="11017" max="11017" width="10.296875" style="298" customWidth="1"/>
    <col min="11018" max="11018" width="26.69921875" style="298" customWidth="1"/>
    <col min="11019" max="11019" width="10.296875" style="298" customWidth="1"/>
    <col min="11020" max="11020" width="18.3984375" style="298" customWidth="1"/>
    <col min="11021" max="11021" width="5.796875" style="298" customWidth="1"/>
    <col min="11022" max="11022" width="3.19921875" style="298" customWidth="1"/>
    <col min="11023" max="11024" width="4.3984375" style="298" customWidth="1"/>
    <col min="11025" max="11026" width="4" style="298" customWidth="1"/>
    <col min="11027" max="11027" width="4.09765625" style="298" customWidth="1"/>
    <col min="11028" max="11028" width="3.19921875" style="298" customWidth="1"/>
    <col min="11029" max="11029" width="4.796875" style="298" customWidth="1"/>
    <col min="11030" max="11031" width="5.796875" style="298" customWidth="1"/>
    <col min="11032" max="11032" width="5.296875" style="298" customWidth="1"/>
    <col min="11033" max="11033" width="6" style="298" customWidth="1"/>
    <col min="11034" max="11264" width="8.19921875" style="298"/>
    <col min="11265" max="11265" width="2.19921875" style="298" customWidth="1"/>
    <col min="11266" max="11266" width="3.09765625" style="298" customWidth="1"/>
    <col min="11267" max="11267" width="2.59765625" style="298" customWidth="1"/>
    <col min="11268" max="11269" width="2.796875" style="298" customWidth="1"/>
    <col min="11270" max="11270" width="3.19921875" style="298" customWidth="1"/>
    <col min="11271" max="11271" width="3.296875" style="298" customWidth="1"/>
    <col min="11272" max="11272" width="2.796875" style="298" customWidth="1"/>
    <col min="11273" max="11273" width="10.296875" style="298" customWidth="1"/>
    <col min="11274" max="11274" width="26.69921875" style="298" customWidth="1"/>
    <col min="11275" max="11275" width="10.296875" style="298" customWidth="1"/>
    <col min="11276" max="11276" width="18.3984375" style="298" customWidth="1"/>
    <col min="11277" max="11277" width="5.796875" style="298" customWidth="1"/>
    <col min="11278" max="11278" width="3.19921875" style="298" customWidth="1"/>
    <col min="11279" max="11280" width="4.3984375" style="298" customWidth="1"/>
    <col min="11281" max="11282" width="4" style="298" customWidth="1"/>
    <col min="11283" max="11283" width="4.09765625" style="298" customWidth="1"/>
    <col min="11284" max="11284" width="3.19921875" style="298" customWidth="1"/>
    <col min="11285" max="11285" width="4.796875" style="298" customWidth="1"/>
    <col min="11286" max="11287" width="5.796875" style="298" customWidth="1"/>
    <col min="11288" max="11288" width="5.296875" style="298" customWidth="1"/>
    <col min="11289" max="11289" width="6" style="298" customWidth="1"/>
    <col min="11290" max="11520" width="8.19921875" style="298"/>
    <col min="11521" max="11521" width="2.19921875" style="298" customWidth="1"/>
    <col min="11522" max="11522" width="3.09765625" style="298" customWidth="1"/>
    <col min="11523" max="11523" width="2.59765625" style="298" customWidth="1"/>
    <col min="11524" max="11525" width="2.796875" style="298" customWidth="1"/>
    <col min="11526" max="11526" width="3.19921875" style="298" customWidth="1"/>
    <col min="11527" max="11527" width="3.296875" style="298" customWidth="1"/>
    <col min="11528" max="11528" width="2.796875" style="298" customWidth="1"/>
    <col min="11529" max="11529" width="10.296875" style="298" customWidth="1"/>
    <col min="11530" max="11530" width="26.69921875" style="298" customWidth="1"/>
    <col min="11531" max="11531" width="10.296875" style="298" customWidth="1"/>
    <col min="11532" max="11532" width="18.3984375" style="298" customWidth="1"/>
    <col min="11533" max="11533" width="5.796875" style="298" customWidth="1"/>
    <col min="11534" max="11534" width="3.19921875" style="298" customWidth="1"/>
    <col min="11535" max="11536" width="4.3984375" style="298" customWidth="1"/>
    <col min="11537" max="11538" width="4" style="298" customWidth="1"/>
    <col min="11539" max="11539" width="4.09765625" style="298" customWidth="1"/>
    <col min="11540" max="11540" width="3.19921875" style="298" customWidth="1"/>
    <col min="11541" max="11541" width="4.796875" style="298" customWidth="1"/>
    <col min="11542" max="11543" width="5.796875" style="298" customWidth="1"/>
    <col min="11544" max="11544" width="5.296875" style="298" customWidth="1"/>
    <col min="11545" max="11545" width="6" style="298" customWidth="1"/>
    <col min="11546" max="11776" width="8.19921875" style="298"/>
    <col min="11777" max="11777" width="2.19921875" style="298" customWidth="1"/>
    <col min="11778" max="11778" width="3.09765625" style="298" customWidth="1"/>
    <col min="11779" max="11779" width="2.59765625" style="298" customWidth="1"/>
    <col min="11780" max="11781" width="2.796875" style="298" customWidth="1"/>
    <col min="11782" max="11782" width="3.19921875" style="298" customWidth="1"/>
    <col min="11783" max="11783" width="3.296875" style="298" customWidth="1"/>
    <col min="11784" max="11784" width="2.796875" style="298" customWidth="1"/>
    <col min="11785" max="11785" width="10.296875" style="298" customWidth="1"/>
    <col min="11786" max="11786" width="26.69921875" style="298" customWidth="1"/>
    <col min="11787" max="11787" width="10.296875" style="298" customWidth="1"/>
    <col min="11788" max="11788" width="18.3984375" style="298" customWidth="1"/>
    <col min="11789" max="11789" width="5.796875" style="298" customWidth="1"/>
    <col min="11790" max="11790" width="3.19921875" style="298" customWidth="1"/>
    <col min="11791" max="11792" width="4.3984375" style="298" customWidth="1"/>
    <col min="11793" max="11794" width="4" style="298" customWidth="1"/>
    <col min="11795" max="11795" width="4.09765625" style="298" customWidth="1"/>
    <col min="11796" max="11796" width="3.19921875" style="298" customWidth="1"/>
    <col min="11797" max="11797" width="4.796875" style="298" customWidth="1"/>
    <col min="11798" max="11799" width="5.796875" style="298" customWidth="1"/>
    <col min="11800" max="11800" width="5.296875" style="298" customWidth="1"/>
    <col min="11801" max="11801" width="6" style="298" customWidth="1"/>
    <col min="11802" max="12032" width="8.19921875" style="298"/>
    <col min="12033" max="12033" width="2.19921875" style="298" customWidth="1"/>
    <col min="12034" max="12034" width="3.09765625" style="298" customWidth="1"/>
    <col min="12035" max="12035" width="2.59765625" style="298" customWidth="1"/>
    <col min="12036" max="12037" width="2.796875" style="298" customWidth="1"/>
    <col min="12038" max="12038" width="3.19921875" style="298" customWidth="1"/>
    <col min="12039" max="12039" width="3.296875" style="298" customWidth="1"/>
    <col min="12040" max="12040" width="2.796875" style="298" customWidth="1"/>
    <col min="12041" max="12041" width="10.296875" style="298" customWidth="1"/>
    <col min="12042" max="12042" width="26.69921875" style="298" customWidth="1"/>
    <col min="12043" max="12043" width="10.296875" style="298" customWidth="1"/>
    <col min="12044" max="12044" width="18.3984375" style="298" customWidth="1"/>
    <col min="12045" max="12045" width="5.796875" style="298" customWidth="1"/>
    <col min="12046" max="12046" width="3.19921875" style="298" customWidth="1"/>
    <col min="12047" max="12048" width="4.3984375" style="298" customWidth="1"/>
    <col min="12049" max="12050" width="4" style="298" customWidth="1"/>
    <col min="12051" max="12051" width="4.09765625" style="298" customWidth="1"/>
    <col min="12052" max="12052" width="3.19921875" style="298" customWidth="1"/>
    <col min="12053" max="12053" width="4.796875" style="298" customWidth="1"/>
    <col min="12054" max="12055" width="5.796875" style="298" customWidth="1"/>
    <col min="12056" max="12056" width="5.296875" style="298" customWidth="1"/>
    <col min="12057" max="12057" width="6" style="298" customWidth="1"/>
    <col min="12058" max="12288" width="8.19921875" style="298"/>
    <col min="12289" max="12289" width="2.19921875" style="298" customWidth="1"/>
    <col min="12290" max="12290" width="3.09765625" style="298" customWidth="1"/>
    <col min="12291" max="12291" width="2.59765625" style="298" customWidth="1"/>
    <col min="12292" max="12293" width="2.796875" style="298" customWidth="1"/>
    <col min="12294" max="12294" width="3.19921875" style="298" customWidth="1"/>
    <col min="12295" max="12295" width="3.296875" style="298" customWidth="1"/>
    <col min="12296" max="12296" width="2.796875" style="298" customWidth="1"/>
    <col min="12297" max="12297" width="10.296875" style="298" customWidth="1"/>
    <col min="12298" max="12298" width="26.69921875" style="298" customWidth="1"/>
    <col min="12299" max="12299" width="10.296875" style="298" customWidth="1"/>
    <col min="12300" max="12300" width="18.3984375" style="298" customWidth="1"/>
    <col min="12301" max="12301" width="5.796875" style="298" customWidth="1"/>
    <col min="12302" max="12302" width="3.19921875" style="298" customWidth="1"/>
    <col min="12303" max="12304" width="4.3984375" style="298" customWidth="1"/>
    <col min="12305" max="12306" width="4" style="298" customWidth="1"/>
    <col min="12307" max="12307" width="4.09765625" style="298" customWidth="1"/>
    <col min="12308" max="12308" width="3.19921875" style="298" customWidth="1"/>
    <col min="12309" max="12309" width="4.796875" style="298" customWidth="1"/>
    <col min="12310" max="12311" width="5.796875" style="298" customWidth="1"/>
    <col min="12312" max="12312" width="5.296875" style="298" customWidth="1"/>
    <col min="12313" max="12313" width="6" style="298" customWidth="1"/>
    <col min="12314" max="12544" width="8.19921875" style="298"/>
    <col min="12545" max="12545" width="2.19921875" style="298" customWidth="1"/>
    <col min="12546" max="12546" width="3.09765625" style="298" customWidth="1"/>
    <col min="12547" max="12547" width="2.59765625" style="298" customWidth="1"/>
    <col min="12548" max="12549" width="2.796875" style="298" customWidth="1"/>
    <col min="12550" max="12550" width="3.19921875" style="298" customWidth="1"/>
    <col min="12551" max="12551" width="3.296875" style="298" customWidth="1"/>
    <col min="12552" max="12552" width="2.796875" style="298" customWidth="1"/>
    <col min="12553" max="12553" width="10.296875" style="298" customWidth="1"/>
    <col min="12554" max="12554" width="26.69921875" style="298" customWidth="1"/>
    <col min="12555" max="12555" width="10.296875" style="298" customWidth="1"/>
    <col min="12556" max="12556" width="18.3984375" style="298" customWidth="1"/>
    <col min="12557" max="12557" width="5.796875" style="298" customWidth="1"/>
    <col min="12558" max="12558" width="3.19921875" style="298" customWidth="1"/>
    <col min="12559" max="12560" width="4.3984375" style="298" customWidth="1"/>
    <col min="12561" max="12562" width="4" style="298" customWidth="1"/>
    <col min="12563" max="12563" width="4.09765625" style="298" customWidth="1"/>
    <col min="12564" max="12564" width="3.19921875" style="298" customWidth="1"/>
    <col min="12565" max="12565" width="4.796875" style="298" customWidth="1"/>
    <col min="12566" max="12567" width="5.796875" style="298" customWidth="1"/>
    <col min="12568" max="12568" width="5.296875" style="298" customWidth="1"/>
    <col min="12569" max="12569" width="6" style="298" customWidth="1"/>
    <col min="12570" max="12800" width="8.19921875" style="298"/>
    <col min="12801" max="12801" width="2.19921875" style="298" customWidth="1"/>
    <col min="12802" max="12802" width="3.09765625" style="298" customWidth="1"/>
    <col min="12803" max="12803" width="2.59765625" style="298" customWidth="1"/>
    <col min="12804" max="12805" width="2.796875" style="298" customWidth="1"/>
    <col min="12806" max="12806" width="3.19921875" style="298" customWidth="1"/>
    <col min="12807" max="12807" width="3.296875" style="298" customWidth="1"/>
    <col min="12808" max="12808" width="2.796875" style="298" customWidth="1"/>
    <col min="12809" max="12809" width="10.296875" style="298" customWidth="1"/>
    <col min="12810" max="12810" width="26.69921875" style="298" customWidth="1"/>
    <col min="12811" max="12811" width="10.296875" style="298" customWidth="1"/>
    <col min="12812" max="12812" width="18.3984375" style="298" customWidth="1"/>
    <col min="12813" max="12813" width="5.796875" style="298" customWidth="1"/>
    <col min="12814" max="12814" width="3.19921875" style="298" customWidth="1"/>
    <col min="12815" max="12816" width="4.3984375" style="298" customWidth="1"/>
    <col min="12817" max="12818" width="4" style="298" customWidth="1"/>
    <col min="12819" max="12819" width="4.09765625" style="298" customWidth="1"/>
    <col min="12820" max="12820" width="3.19921875" style="298" customWidth="1"/>
    <col min="12821" max="12821" width="4.796875" style="298" customWidth="1"/>
    <col min="12822" max="12823" width="5.796875" style="298" customWidth="1"/>
    <col min="12824" max="12824" width="5.296875" style="298" customWidth="1"/>
    <col min="12825" max="12825" width="6" style="298" customWidth="1"/>
    <col min="12826" max="13056" width="8.19921875" style="298"/>
    <col min="13057" max="13057" width="2.19921875" style="298" customWidth="1"/>
    <col min="13058" max="13058" width="3.09765625" style="298" customWidth="1"/>
    <col min="13059" max="13059" width="2.59765625" style="298" customWidth="1"/>
    <col min="13060" max="13061" width="2.796875" style="298" customWidth="1"/>
    <col min="13062" max="13062" width="3.19921875" style="298" customWidth="1"/>
    <col min="13063" max="13063" width="3.296875" style="298" customWidth="1"/>
    <col min="13064" max="13064" width="2.796875" style="298" customWidth="1"/>
    <col min="13065" max="13065" width="10.296875" style="298" customWidth="1"/>
    <col min="13066" max="13066" width="26.69921875" style="298" customWidth="1"/>
    <col min="13067" max="13067" width="10.296875" style="298" customWidth="1"/>
    <col min="13068" max="13068" width="18.3984375" style="298" customWidth="1"/>
    <col min="13069" max="13069" width="5.796875" style="298" customWidth="1"/>
    <col min="13070" max="13070" width="3.19921875" style="298" customWidth="1"/>
    <col min="13071" max="13072" width="4.3984375" style="298" customWidth="1"/>
    <col min="13073" max="13074" width="4" style="298" customWidth="1"/>
    <col min="13075" max="13075" width="4.09765625" style="298" customWidth="1"/>
    <col min="13076" max="13076" width="3.19921875" style="298" customWidth="1"/>
    <col min="13077" max="13077" width="4.796875" style="298" customWidth="1"/>
    <col min="13078" max="13079" width="5.796875" style="298" customWidth="1"/>
    <col min="13080" max="13080" width="5.296875" style="298" customWidth="1"/>
    <col min="13081" max="13081" width="6" style="298" customWidth="1"/>
    <col min="13082" max="13312" width="8.19921875" style="298"/>
    <col min="13313" max="13313" width="2.19921875" style="298" customWidth="1"/>
    <col min="13314" max="13314" width="3.09765625" style="298" customWidth="1"/>
    <col min="13315" max="13315" width="2.59765625" style="298" customWidth="1"/>
    <col min="13316" max="13317" width="2.796875" style="298" customWidth="1"/>
    <col min="13318" max="13318" width="3.19921875" style="298" customWidth="1"/>
    <col min="13319" max="13319" width="3.296875" style="298" customWidth="1"/>
    <col min="13320" max="13320" width="2.796875" style="298" customWidth="1"/>
    <col min="13321" max="13321" width="10.296875" style="298" customWidth="1"/>
    <col min="13322" max="13322" width="26.69921875" style="298" customWidth="1"/>
    <col min="13323" max="13323" width="10.296875" style="298" customWidth="1"/>
    <col min="13324" max="13324" width="18.3984375" style="298" customWidth="1"/>
    <col min="13325" max="13325" width="5.796875" style="298" customWidth="1"/>
    <col min="13326" max="13326" width="3.19921875" style="298" customWidth="1"/>
    <col min="13327" max="13328" width="4.3984375" style="298" customWidth="1"/>
    <col min="13329" max="13330" width="4" style="298" customWidth="1"/>
    <col min="13331" max="13331" width="4.09765625" style="298" customWidth="1"/>
    <col min="13332" max="13332" width="3.19921875" style="298" customWidth="1"/>
    <col min="13333" max="13333" width="4.796875" style="298" customWidth="1"/>
    <col min="13334" max="13335" width="5.796875" style="298" customWidth="1"/>
    <col min="13336" max="13336" width="5.296875" style="298" customWidth="1"/>
    <col min="13337" max="13337" width="6" style="298" customWidth="1"/>
    <col min="13338" max="13568" width="8.19921875" style="298"/>
    <col min="13569" max="13569" width="2.19921875" style="298" customWidth="1"/>
    <col min="13570" max="13570" width="3.09765625" style="298" customWidth="1"/>
    <col min="13571" max="13571" width="2.59765625" style="298" customWidth="1"/>
    <col min="13572" max="13573" width="2.796875" style="298" customWidth="1"/>
    <col min="13574" max="13574" width="3.19921875" style="298" customWidth="1"/>
    <col min="13575" max="13575" width="3.296875" style="298" customWidth="1"/>
    <col min="13576" max="13576" width="2.796875" style="298" customWidth="1"/>
    <col min="13577" max="13577" width="10.296875" style="298" customWidth="1"/>
    <col min="13578" max="13578" width="26.69921875" style="298" customWidth="1"/>
    <col min="13579" max="13579" width="10.296875" style="298" customWidth="1"/>
    <col min="13580" max="13580" width="18.3984375" style="298" customWidth="1"/>
    <col min="13581" max="13581" width="5.796875" style="298" customWidth="1"/>
    <col min="13582" max="13582" width="3.19921875" style="298" customWidth="1"/>
    <col min="13583" max="13584" width="4.3984375" style="298" customWidth="1"/>
    <col min="13585" max="13586" width="4" style="298" customWidth="1"/>
    <col min="13587" max="13587" width="4.09765625" style="298" customWidth="1"/>
    <col min="13588" max="13588" width="3.19921875" style="298" customWidth="1"/>
    <col min="13589" max="13589" width="4.796875" style="298" customWidth="1"/>
    <col min="13590" max="13591" width="5.796875" style="298" customWidth="1"/>
    <col min="13592" max="13592" width="5.296875" style="298" customWidth="1"/>
    <col min="13593" max="13593" width="6" style="298" customWidth="1"/>
    <col min="13594" max="13824" width="8.19921875" style="298"/>
    <col min="13825" max="13825" width="2.19921875" style="298" customWidth="1"/>
    <col min="13826" max="13826" width="3.09765625" style="298" customWidth="1"/>
    <col min="13827" max="13827" width="2.59765625" style="298" customWidth="1"/>
    <col min="13828" max="13829" width="2.796875" style="298" customWidth="1"/>
    <col min="13830" max="13830" width="3.19921875" style="298" customWidth="1"/>
    <col min="13831" max="13831" width="3.296875" style="298" customWidth="1"/>
    <col min="13832" max="13832" width="2.796875" style="298" customWidth="1"/>
    <col min="13833" max="13833" width="10.296875" style="298" customWidth="1"/>
    <col min="13834" max="13834" width="26.69921875" style="298" customWidth="1"/>
    <col min="13835" max="13835" width="10.296875" style="298" customWidth="1"/>
    <col min="13836" max="13836" width="18.3984375" style="298" customWidth="1"/>
    <col min="13837" max="13837" width="5.796875" style="298" customWidth="1"/>
    <col min="13838" max="13838" width="3.19921875" style="298" customWidth="1"/>
    <col min="13839" max="13840" width="4.3984375" style="298" customWidth="1"/>
    <col min="13841" max="13842" width="4" style="298" customWidth="1"/>
    <col min="13843" max="13843" width="4.09765625" style="298" customWidth="1"/>
    <col min="13844" max="13844" width="3.19921875" style="298" customWidth="1"/>
    <col min="13845" max="13845" width="4.796875" style="298" customWidth="1"/>
    <col min="13846" max="13847" width="5.796875" style="298" customWidth="1"/>
    <col min="13848" max="13848" width="5.296875" style="298" customWidth="1"/>
    <col min="13849" max="13849" width="6" style="298" customWidth="1"/>
    <col min="13850" max="14080" width="8.19921875" style="298"/>
    <col min="14081" max="14081" width="2.19921875" style="298" customWidth="1"/>
    <col min="14082" max="14082" width="3.09765625" style="298" customWidth="1"/>
    <col min="14083" max="14083" width="2.59765625" style="298" customWidth="1"/>
    <col min="14084" max="14085" width="2.796875" style="298" customWidth="1"/>
    <col min="14086" max="14086" width="3.19921875" style="298" customWidth="1"/>
    <col min="14087" max="14087" width="3.296875" style="298" customWidth="1"/>
    <col min="14088" max="14088" width="2.796875" style="298" customWidth="1"/>
    <col min="14089" max="14089" width="10.296875" style="298" customWidth="1"/>
    <col min="14090" max="14090" width="26.69921875" style="298" customWidth="1"/>
    <col min="14091" max="14091" width="10.296875" style="298" customWidth="1"/>
    <col min="14092" max="14092" width="18.3984375" style="298" customWidth="1"/>
    <col min="14093" max="14093" width="5.796875" style="298" customWidth="1"/>
    <col min="14094" max="14094" width="3.19921875" style="298" customWidth="1"/>
    <col min="14095" max="14096" width="4.3984375" style="298" customWidth="1"/>
    <col min="14097" max="14098" width="4" style="298" customWidth="1"/>
    <col min="14099" max="14099" width="4.09765625" style="298" customWidth="1"/>
    <col min="14100" max="14100" width="3.19921875" style="298" customWidth="1"/>
    <col min="14101" max="14101" width="4.796875" style="298" customWidth="1"/>
    <col min="14102" max="14103" width="5.796875" style="298" customWidth="1"/>
    <col min="14104" max="14104" width="5.296875" style="298" customWidth="1"/>
    <col min="14105" max="14105" width="6" style="298" customWidth="1"/>
    <col min="14106" max="14336" width="8.19921875" style="298"/>
    <col min="14337" max="14337" width="2.19921875" style="298" customWidth="1"/>
    <col min="14338" max="14338" width="3.09765625" style="298" customWidth="1"/>
    <col min="14339" max="14339" width="2.59765625" style="298" customWidth="1"/>
    <col min="14340" max="14341" width="2.796875" style="298" customWidth="1"/>
    <col min="14342" max="14342" width="3.19921875" style="298" customWidth="1"/>
    <col min="14343" max="14343" width="3.296875" style="298" customWidth="1"/>
    <col min="14344" max="14344" width="2.796875" style="298" customWidth="1"/>
    <col min="14345" max="14345" width="10.296875" style="298" customWidth="1"/>
    <col min="14346" max="14346" width="26.69921875" style="298" customWidth="1"/>
    <col min="14347" max="14347" width="10.296875" style="298" customWidth="1"/>
    <col min="14348" max="14348" width="18.3984375" style="298" customWidth="1"/>
    <col min="14349" max="14349" width="5.796875" style="298" customWidth="1"/>
    <col min="14350" max="14350" width="3.19921875" style="298" customWidth="1"/>
    <col min="14351" max="14352" width="4.3984375" style="298" customWidth="1"/>
    <col min="14353" max="14354" width="4" style="298" customWidth="1"/>
    <col min="14355" max="14355" width="4.09765625" style="298" customWidth="1"/>
    <col min="14356" max="14356" width="3.19921875" style="298" customWidth="1"/>
    <col min="14357" max="14357" width="4.796875" style="298" customWidth="1"/>
    <col min="14358" max="14359" width="5.796875" style="298" customWidth="1"/>
    <col min="14360" max="14360" width="5.296875" style="298" customWidth="1"/>
    <col min="14361" max="14361" width="6" style="298" customWidth="1"/>
    <col min="14362" max="14592" width="8.19921875" style="298"/>
    <col min="14593" max="14593" width="2.19921875" style="298" customWidth="1"/>
    <col min="14594" max="14594" width="3.09765625" style="298" customWidth="1"/>
    <col min="14595" max="14595" width="2.59765625" style="298" customWidth="1"/>
    <col min="14596" max="14597" width="2.796875" style="298" customWidth="1"/>
    <col min="14598" max="14598" width="3.19921875" style="298" customWidth="1"/>
    <col min="14599" max="14599" width="3.296875" style="298" customWidth="1"/>
    <col min="14600" max="14600" width="2.796875" style="298" customWidth="1"/>
    <col min="14601" max="14601" width="10.296875" style="298" customWidth="1"/>
    <col min="14602" max="14602" width="26.69921875" style="298" customWidth="1"/>
    <col min="14603" max="14603" width="10.296875" style="298" customWidth="1"/>
    <col min="14604" max="14604" width="18.3984375" style="298" customWidth="1"/>
    <col min="14605" max="14605" width="5.796875" style="298" customWidth="1"/>
    <col min="14606" max="14606" width="3.19921875" style="298" customWidth="1"/>
    <col min="14607" max="14608" width="4.3984375" style="298" customWidth="1"/>
    <col min="14609" max="14610" width="4" style="298" customWidth="1"/>
    <col min="14611" max="14611" width="4.09765625" style="298" customWidth="1"/>
    <col min="14612" max="14612" width="3.19921875" style="298" customWidth="1"/>
    <col min="14613" max="14613" width="4.796875" style="298" customWidth="1"/>
    <col min="14614" max="14615" width="5.796875" style="298" customWidth="1"/>
    <col min="14616" max="14616" width="5.296875" style="298" customWidth="1"/>
    <col min="14617" max="14617" width="6" style="298" customWidth="1"/>
    <col min="14618" max="14848" width="8.19921875" style="298"/>
    <col min="14849" max="14849" width="2.19921875" style="298" customWidth="1"/>
    <col min="14850" max="14850" width="3.09765625" style="298" customWidth="1"/>
    <col min="14851" max="14851" width="2.59765625" style="298" customWidth="1"/>
    <col min="14852" max="14853" width="2.796875" style="298" customWidth="1"/>
    <col min="14854" max="14854" width="3.19921875" style="298" customWidth="1"/>
    <col min="14855" max="14855" width="3.296875" style="298" customWidth="1"/>
    <col min="14856" max="14856" width="2.796875" style="298" customWidth="1"/>
    <col min="14857" max="14857" width="10.296875" style="298" customWidth="1"/>
    <col min="14858" max="14858" width="26.69921875" style="298" customWidth="1"/>
    <col min="14859" max="14859" width="10.296875" style="298" customWidth="1"/>
    <col min="14860" max="14860" width="18.3984375" style="298" customWidth="1"/>
    <col min="14861" max="14861" width="5.796875" style="298" customWidth="1"/>
    <col min="14862" max="14862" width="3.19921875" style="298" customWidth="1"/>
    <col min="14863" max="14864" width="4.3984375" style="298" customWidth="1"/>
    <col min="14865" max="14866" width="4" style="298" customWidth="1"/>
    <col min="14867" max="14867" width="4.09765625" style="298" customWidth="1"/>
    <col min="14868" max="14868" width="3.19921875" style="298" customWidth="1"/>
    <col min="14869" max="14869" width="4.796875" style="298" customWidth="1"/>
    <col min="14870" max="14871" width="5.796875" style="298" customWidth="1"/>
    <col min="14872" max="14872" width="5.296875" style="298" customWidth="1"/>
    <col min="14873" max="14873" width="6" style="298" customWidth="1"/>
    <col min="14874" max="15104" width="8.19921875" style="298"/>
    <col min="15105" max="15105" width="2.19921875" style="298" customWidth="1"/>
    <col min="15106" max="15106" width="3.09765625" style="298" customWidth="1"/>
    <col min="15107" max="15107" width="2.59765625" style="298" customWidth="1"/>
    <col min="15108" max="15109" width="2.796875" style="298" customWidth="1"/>
    <col min="15110" max="15110" width="3.19921875" style="298" customWidth="1"/>
    <col min="15111" max="15111" width="3.296875" style="298" customWidth="1"/>
    <col min="15112" max="15112" width="2.796875" style="298" customWidth="1"/>
    <col min="15113" max="15113" width="10.296875" style="298" customWidth="1"/>
    <col min="15114" max="15114" width="26.69921875" style="298" customWidth="1"/>
    <col min="15115" max="15115" width="10.296875" style="298" customWidth="1"/>
    <col min="15116" max="15116" width="18.3984375" style="298" customWidth="1"/>
    <col min="15117" max="15117" width="5.796875" style="298" customWidth="1"/>
    <col min="15118" max="15118" width="3.19921875" style="298" customWidth="1"/>
    <col min="15119" max="15120" width="4.3984375" style="298" customWidth="1"/>
    <col min="15121" max="15122" width="4" style="298" customWidth="1"/>
    <col min="15123" max="15123" width="4.09765625" style="298" customWidth="1"/>
    <col min="15124" max="15124" width="3.19921875" style="298" customWidth="1"/>
    <col min="15125" max="15125" width="4.796875" style="298" customWidth="1"/>
    <col min="15126" max="15127" width="5.796875" style="298" customWidth="1"/>
    <col min="15128" max="15128" width="5.296875" style="298" customWidth="1"/>
    <col min="15129" max="15129" width="6" style="298" customWidth="1"/>
    <col min="15130" max="15360" width="8.19921875" style="298"/>
    <col min="15361" max="15361" width="2.19921875" style="298" customWidth="1"/>
    <col min="15362" max="15362" width="3.09765625" style="298" customWidth="1"/>
    <col min="15363" max="15363" width="2.59765625" style="298" customWidth="1"/>
    <col min="15364" max="15365" width="2.796875" style="298" customWidth="1"/>
    <col min="15366" max="15366" width="3.19921875" style="298" customWidth="1"/>
    <col min="15367" max="15367" width="3.296875" style="298" customWidth="1"/>
    <col min="15368" max="15368" width="2.796875" style="298" customWidth="1"/>
    <col min="15369" max="15369" width="10.296875" style="298" customWidth="1"/>
    <col min="15370" max="15370" width="26.69921875" style="298" customWidth="1"/>
    <col min="15371" max="15371" width="10.296875" style="298" customWidth="1"/>
    <col min="15372" max="15372" width="18.3984375" style="298" customWidth="1"/>
    <col min="15373" max="15373" width="5.796875" style="298" customWidth="1"/>
    <col min="15374" max="15374" width="3.19921875" style="298" customWidth="1"/>
    <col min="15375" max="15376" width="4.3984375" style="298" customWidth="1"/>
    <col min="15377" max="15378" width="4" style="298" customWidth="1"/>
    <col min="15379" max="15379" width="4.09765625" style="298" customWidth="1"/>
    <col min="15380" max="15380" width="3.19921875" style="298" customWidth="1"/>
    <col min="15381" max="15381" width="4.796875" style="298" customWidth="1"/>
    <col min="15382" max="15383" width="5.796875" style="298" customWidth="1"/>
    <col min="15384" max="15384" width="5.296875" style="298" customWidth="1"/>
    <col min="15385" max="15385" width="6" style="298" customWidth="1"/>
    <col min="15386" max="15616" width="8.19921875" style="298"/>
    <col min="15617" max="15617" width="2.19921875" style="298" customWidth="1"/>
    <col min="15618" max="15618" width="3.09765625" style="298" customWidth="1"/>
    <col min="15619" max="15619" width="2.59765625" style="298" customWidth="1"/>
    <col min="15620" max="15621" width="2.796875" style="298" customWidth="1"/>
    <col min="15622" max="15622" width="3.19921875" style="298" customWidth="1"/>
    <col min="15623" max="15623" width="3.296875" style="298" customWidth="1"/>
    <col min="15624" max="15624" width="2.796875" style="298" customWidth="1"/>
    <col min="15625" max="15625" width="10.296875" style="298" customWidth="1"/>
    <col min="15626" max="15626" width="26.69921875" style="298" customWidth="1"/>
    <col min="15627" max="15627" width="10.296875" style="298" customWidth="1"/>
    <col min="15628" max="15628" width="18.3984375" style="298" customWidth="1"/>
    <col min="15629" max="15629" width="5.796875" style="298" customWidth="1"/>
    <col min="15630" max="15630" width="3.19921875" style="298" customWidth="1"/>
    <col min="15631" max="15632" width="4.3984375" style="298" customWidth="1"/>
    <col min="15633" max="15634" width="4" style="298" customWidth="1"/>
    <col min="15635" max="15635" width="4.09765625" style="298" customWidth="1"/>
    <col min="15636" max="15636" width="3.19921875" style="298" customWidth="1"/>
    <col min="15637" max="15637" width="4.796875" style="298" customWidth="1"/>
    <col min="15638" max="15639" width="5.796875" style="298" customWidth="1"/>
    <col min="15640" max="15640" width="5.296875" style="298" customWidth="1"/>
    <col min="15641" max="15641" width="6" style="298" customWidth="1"/>
    <col min="15642" max="15872" width="8.19921875" style="298"/>
    <col min="15873" max="15873" width="2.19921875" style="298" customWidth="1"/>
    <col min="15874" max="15874" width="3.09765625" style="298" customWidth="1"/>
    <col min="15875" max="15875" width="2.59765625" style="298" customWidth="1"/>
    <col min="15876" max="15877" width="2.796875" style="298" customWidth="1"/>
    <col min="15878" max="15878" width="3.19921875" style="298" customWidth="1"/>
    <col min="15879" max="15879" width="3.296875" style="298" customWidth="1"/>
    <col min="15880" max="15880" width="2.796875" style="298" customWidth="1"/>
    <col min="15881" max="15881" width="10.296875" style="298" customWidth="1"/>
    <col min="15882" max="15882" width="26.69921875" style="298" customWidth="1"/>
    <col min="15883" max="15883" width="10.296875" style="298" customWidth="1"/>
    <col min="15884" max="15884" width="18.3984375" style="298" customWidth="1"/>
    <col min="15885" max="15885" width="5.796875" style="298" customWidth="1"/>
    <col min="15886" max="15886" width="3.19921875" style="298" customWidth="1"/>
    <col min="15887" max="15888" width="4.3984375" style="298" customWidth="1"/>
    <col min="15889" max="15890" width="4" style="298" customWidth="1"/>
    <col min="15891" max="15891" width="4.09765625" style="298" customWidth="1"/>
    <col min="15892" max="15892" width="3.19921875" style="298" customWidth="1"/>
    <col min="15893" max="15893" width="4.796875" style="298" customWidth="1"/>
    <col min="15894" max="15895" width="5.796875" style="298" customWidth="1"/>
    <col min="15896" max="15896" width="5.296875" style="298" customWidth="1"/>
    <col min="15897" max="15897" width="6" style="298" customWidth="1"/>
    <col min="15898" max="16128" width="8.19921875" style="298"/>
    <col min="16129" max="16129" width="2.19921875" style="298" customWidth="1"/>
    <col min="16130" max="16130" width="3.09765625" style="298" customWidth="1"/>
    <col min="16131" max="16131" width="2.59765625" style="298" customWidth="1"/>
    <col min="16132" max="16133" width="2.796875" style="298" customWidth="1"/>
    <col min="16134" max="16134" width="3.19921875" style="298" customWidth="1"/>
    <col min="16135" max="16135" width="3.296875" style="298" customWidth="1"/>
    <col min="16136" max="16136" width="2.796875" style="298" customWidth="1"/>
    <col min="16137" max="16137" width="10.296875" style="298" customWidth="1"/>
    <col min="16138" max="16138" width="26.69921875" style="298" customWidth="1"/>
    <col min="16139" max="16139" width="10.296875" style="298" customWidth="1"/>
    <col min="16140" max="16140" width="18.3984375" style="298" customWidth="1"/>
    <col min="16141" max="16141" width="5.796875" style="298" customWidth="1"/>
    <col min="16142" max="16142" width="3.19921875" style="298" customWidth="1"/>
    <col min="16143" max="16144" width="4.3984375" style="298" customWidth="1"/>
    <col min="16145" max="16146" width="4" style="298" customWidth="1"/>
    <col min="16147" max="16147" width="4.09765625" style="298" customWidth="1"/>
    <col min="16148" max="16148" width="3.19921875" style="298" customWidth="1"/>
    <col min="16149" max="16149" width="4.796875" style="298" customWidth="1"/>
    <col min="16150" max="16151" width="5.796875" style="298" customWidth="1"/>
    <col min="16152" max="16152" width="5.296875" style="298" customWidth="1"/>
    <col min="16153" max="16153" width="6" style="298" customWidth="1"/>
    <col min="16154" max="16384" width="8.19921875" style="298"/>
  </cols>
  <sheetData>
    <row r="1" spans="1:25" x14ac:dyDescent="0.25">
      <c r="A1" s="295"/>
      <c r="B1" s="296"/>
      <c r="C1" s="297" t="s">
        <v>229</v>
      </c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8"/>
    </row>
    <row r="2" spans="1:25" x14ac:dyDescent="0.25">
      <c r="A2" s="295"/>
      <c r="B2" s="296"/>
      <c r="C2" s="300"/>
      <c r="D2" s="300"/>
      <c r="E2" s="300"/>
      <c r="F2" s="300"/>
      <c r="G2" s="297" t="s">
        <v>230</v>
      </c>
      <c r="H2" s="297"/>
      <c r="I2" s="297"/>
      <c r="J2" s="297"/>
      <c r="K2" s="297"/>
      <c r="L2" s="297"/>
      <c r="M2" s="297"/>
      <c r="N2" s="298"/>
    </row>
    <row r="3" spans="1:25" x14ac:dyDescent="0.25">
      <c r="A3" s="295"/>
      <c r="B3" s="301" t="s">
        <v>231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298"/>
    </row>
    <row r="4" spans="1:25" x14ac:dyDescent="0.25">
      <c r="A4" s="295"/>
      <c r="B4" s="300"/>
      <c r="C4" s="300"/>
      <c r="D4" s="300"/>
      <c r="E4" s="300"/>
      <c r="F4" s="300"/>
      <c r="G4" s="300"/>
      <c r="H4" s="300"/>
      <c r="I4" s="302" t="s">
        <v>232</v>
      </c>
      <c r="J4" s="302"/>
      <c r="K4" s="302" t="s">
        <v>233</v>
      </c>
      <c r="M4" s="300"/>
      <c r="N4" s="298"/>
    </row>
    <row r="5" spans="1:25" ht="82.5" customHeight="1" x14ac:dyDescent="0.25">
      <c r="A5" s="304"/>
      <c r="B5" s="305" t="s">
        <v>168</v>
      </c>
      <c r="C5" s="306" t="s">
        <v>169</v>
      </c>
      <c r="D5" s="306" t="s">
        <v>170</v>
      </c>
      <c r="E5" s="306" t="s">
        <v>0</v>
      </c>
      <c r="F5" s="307" t="s">
        <v>234</v>
      </c>
      <c r="G5" s="307" t="s">
        <v>166</v>
      </c>
      <c r="H5" s="308" t="s">
        <v>165</v>
      </c>
      <c r="I5" s="309" t="s">
        <v>235</v>
      </c>
      <c r="J5" s="310" t="s">
        <v>236</v>
      </c>
      <c r="K5" s="309" t="s">
        <v>237</v>
      </c>
      <c r="L5" s="309" t="s">
        <v>238</v>
      </c>
      <c r="M5" s="311" t="s">
        <v>1</v>
      </c>
      <c r="N5" s="312"/>
      <c r="O5" s="313" t="s">
        <v>29</v>
      </c>
      <c r="P5" s="313" t="s">
        <v>28</v>
      </c>
      <c r="Q5" s="313" t="s">
        <v>239</v>
      </c>
      <c r="R5" s="313" t="s">
        <v>30</v>
      </c>
      <c r="S5" s="314" t="s">
        <v>240</v>
      </c>
      <c r="T5" s="313" t="s">
        <v>241</v>
      </c>
      <c r="U5" s="315" t="s">
        <v>242</v>
      </c>
      <c r="V5" s="316" t="s">
        <v>243</v>
      </c>
      <c r="W5" s="317" t="s">
        <v>244</v>
      </c>
      <c r="X5" s="317" t="s">
        <v>245</v>
      </c>
      <c r="Y5" s="317" t="s">
        <v>246</v>
      </c>
    </row>
    <row r="6" spans="1:25" ht="15" customHeight="1" x14ac:dyDescent="0.25">
      <c r="A6" s="304"/>
      <c r="B6" s="318" t="s">
        <v>232</v>
      </c>
      <c r="C6" s="319" t="s">
        <v>247</v>
      </c>
      <c r="D6" s="320" t="s">
        <v>248</v>
      </c>
      <c r="E6" s="321" t="s">
        <v>249</v>
      </c>
      <c r="F6" s="322">
        <v>1</v>
      </c>
      <c r="G6" s="322" t="s">
        <v>46</v>
      </c>
      <c r="H6" s="124" t="s">
        <v>48</v>
      </c>
      <c r="I6" s="68" t="s">
        <v>112</v>
      </c>
      <c r="J6" s="125" t="s">
        <v>172</v>
      </c>
      <c r="K6" s="125"/>
      <c r="L6" s="323" t="s">
        <v>250</v>
      </c>
      <c r="M6" s="124">
        <v>5</v>
      </c>
      <c r="N6" s="324" t="s">
        <v>251</v>
      </c>
      <c r="O6" s="1">
        <v>30</v>
      </c>
      <c r="P6" s="61">
        <v>14</v>
      </c>
      <c r="Q6" s="1">
        <v>0</v>
      </c>
      <c r="R6" s="1">
        <v>0</v>
      </c>
      <c r="S6" s="1">
        <v>0</v>
      </c>
      <c r="T6" s="1">
        <v>1</v>
      </c>
      <c r="U6" s="325">
        <v>0</v>
      </c>
      <c r="V6" s="326">
        <f t="shared" ref="V6:V12" si="0">+S6+R6+T6+Q6+P6+O6+U6</f>
        <v>45</v>
      </c>
      <c r="W6" s="312"/>
      <c r="X6" s="312"/>
      <c r="Y6" s="312"/>
    </row>
    <row r="7" spans="1:25" ht="15" customHeight="1" x14ac:dyDescent="0.3">
      <c r="A7" s="304"/>
      <c r="B7" s="318"/>
      <c r="C7" s="319"/>
      <c r="D7" s="320"/>
      <c r="E7" s="321"/>
      <c r="F7" s="322">
        <f>F6+1</f>
        <v>2</v>
      </c>
      <c r="G7" s="322" t="s">
        <v>46</v>
      </c>
      <c r="H7" s="124" t="s">
        <v>48</v>
      </c>
      <c r="I7" s="68" t="s">
        <v>114</v>
      </c>
      <c r="J7" s="76" t="s">
        <v>173</v>
      </c>
      <c r="K7" s="76"/>
      <c r="L7" s="323" t="s">
        <v>252</v>
      </c>
      <c r="M7" s="327">
        <v>6</v>
      </c>
      <c r="N7" s="324"/>
      <c r="O7" s="1">
        <v>30</v>
      </c>
      <c r="P7" s="61">
        <v>14</v>
      </c>
      <c r="Q7" s="1">
        <v>0</v>
      </c>
      <c r="R7" s="1">
        <v>15</v>
      </c>
      <c r="S7" s="1">
        <v>0</v>
      </c>
      <c r="T7" s="1">
        <v>1</v>
      </c>
      <c r="U7" s="325">
        <v>0</v>
      </c>
      <c r="V7" s="326">
        <f t="shared" si="0"/>
        <v>60</v>
      </c>
      <c r="W7" s="312"/>
      <c r="X7" s="312"/>
      <c r="Y7" s="312"/>
    </row>
    <row r="8" spans="1:25" ht="15" customHeight="1" x14ac:dyDescent="0.25">
      <c r="A8" s="304"/>
      <c r="B8" s="318"/>
      <c r="C8" s="319"/>
      <c r="D8" s="320"/>
      <c r="E8" s="321"/>
      <c r="F8" s="322">
        <f>F7+1</f>
        <v>3</v>
      </c>
      <c r="G8" s="322" t="s">
        <v>46</v>
      </c>
      <c r="H8" s="124" t="s">
        <v>46</v>
      </c>
      <c r="I8" s="68" t="s">
        <v>116</v>
      </c>
      <c r="J8" s="71" t="s">
        <v>77</v>
      </c>
      <c r="K8" s="71"/>
      <c r="L8" s="328" t="s">
        <v>253</v>
      </c>
      <c r="M8" s="124">
        <v>5</v>
      </c>
      <c r="N8" s="324"/>
      <c r="O8" s="1">
        <v>30</v>
      </c>
      <c r="P8" s="61">
        <v>14</v>
      </c>
      <c r="Q8" s="1">
        <v>0</v>
      </c>
      <c r="R8" s="1">
        <v>15</v>
      </c>
      <c r="S8" s="1">
        <v>0</v>
      </c>
      <c r="T8" s="1">
        <v>1</v>
      </c>
      <c r="U8" s="325">
        <v>0</v>
      </c>
      <c r="V8" s="326">
        <f t="shared" si="0"/>
        <v>60</v>
      </c>
      <c r="W8" s="312"/>
      <c r="X8" s="312"/>
      <c r="Y8" s="312"/>
    </row>
    <row r="9" spans="1:25" ht="24" customHeight="1" x14ac:dyDescent="0.25">
      <c r="A9" s="304"/>
      <c r="B9" s="318"/>
      <c r="C9" s="319"/>
      <c r="D9" s="320"/>
      <c r="E9" s="321"/>
      <c r="F9" s="322">
        <f>F8+1</f>
        <v>4</v>
      </c>
      <c r="G9" s="322" t="s">
        <v>46</v>
      </c>
      <c r="H9" s="124" t="s">
        <v>47</v>
      </c>
      <c r="I9" s="65" t="s">
        <v>117</v>
      </c>
      <c r="J9" s="72" t="s">
        <v>78</v>
      </c>
      <c r="K9" s="72"/>
      <c r="L9" s="329" t="s">
        <v>254</v>
      </c>
      <c r="M9" s="124">
        <v>6</v>
      </c>
      <c r="N9" s="324"/>
      <c r="O9" s="1">
        <v>30</v>
      </c>
      <c r="P9" s="61">
        <v>0</v>
      </c>
      <c r="Q9" s="1">
        <v>14</v>
      </c>
      <c r="R9" s="1">
        <v>15</v>
      </c>
      <c r="S9" s="1">
        <v>0</v>
      </c>
      <c r="T9" s="1">
        <v>1</v>
      </c>
      <c r="U9" s="325">
        <v>0</v>
      </c>
      <c r="V9" s="326">
        <f t="shared" si="0"/>
        <v>60</v>
      </c>
      <c r="W9" s="312"/>
      <c r="X9" s="312"/>
      <c r="Y9" s="312"/>
    </row>
    <row r="10" spans="1:25" ht="24.75" customHeight="1" x14ac:dyDescent="0.25">
      <c r="A10" s="304"/>
      <c r="B10" s="318"/>
      <c r="C10" s="319"/>
      <c r="D10" s="320"/>
      <c r="E10" s="321"/>
      <c r="F10" s="322">
        <v>5</v>
      </c>
      <c r="G10" s="322" t="s">
        <v>46</v>
      </c>
      <c r="H10" s="124" t="s">
        <v>47</v>
      </c>
      <c r="I10" s="80" t="s">
        <v>91</v>
      </c>
      <c r="J10" s="53" t="s">
        <v>79</v>
      </c>
      <c r="K10" s="126"/>
      <c r="L10" s="329" t="s">
        <v>255</v>
      </c>
      <c r="M10" s="133">
        <v>4</v>
      </c>
      <c r="N10" s="324"/>
      <c r="O10" s="1">
        <v>30</v>
      </c>
      <c r="P10" s="61">
        <v>0</v>
      </c>
      <c r="Q10" s="1">
        <v>0</v>
      </c>
      <c r="R10" s="1">
        <v>14</v>
      </c>
      <c r="S10" s="1">
        <v>0</v>
      </c>
      <c r="T10" s="38">
        <v>1</v>
      </c>
      <c r="U10" s="325">
        <v>0</v>
      </c>
      <c r="V10" s="326">
        <f t="shared" si="0"/>
        <v>45</v>
      </c>
      <c r="W10" s="312"/>
      <c r="X10" s="312"/>
      <c r="Y10" s="312"/>
    </row>
    <row r="11" spans="1:25" ht="22.5" customHeight="1" x14ac:dyDescent="0.25">
      <c r="A11" s="304"/>
      <c r="B11" s="318"/>
      <c r="C11" s="319"/>
      <c r="D11" s="320"/>
      <c r="E11" s="321"/>
      <c r="F11" s="330">
        <v>6</v>
      </c>
      <c r="G11" s="330" t="s">
        <v>49</v>
      </c>
      <c r="H11" s="331" t="s">
        <v>50</v>
      </c>
      <c r="I11" s="66" t="s">
        <v>58</v>
      </c>
      <c r="J11" s="81" t="s">
        <v>80</v>
      </c>
      <c r="K11" s="81"/>
      <c r="L11" s="328"/>
      <c r="M11" s="332">
        <v>4</v>
      </c>
      <c r="N11" s="324"/>
      <c r="O11" s="257">
        <v>30</v>
      </c>
      <c r="P11" s="257">
        <v>0</v>
      </c>
      <c r="Q11" s="257">
        <v>0</v>
      </c>
      <c r="R11" s="257">
        <v>14</v>
      </c>
      <c r="S11" s="257">
        <v>0</v>
      </c>
      <c r="T11" s="257">
        <v>1</v>
      </c>
      <c r="U11" s="333">
        <v>0</v>
      </c>
      <c r="V11" s="326">
        <f t="shared" si="0"/>
        <v>45</v>
      </c>
      <c r="W11" s="312"/>
      <c r="X11" s="312"/>
      <c r="Y11" s="312"/>
    </row>
    <row r="12" spans="1:25" ht="24" customHeight="1" x14ac:dyDescent="0.25">
      <c r="A12" s="304"/>
      <c r="B12" s="318"/>
      <c r="C12" s="319"/>
      <c r="D12" s="320"/>
      <c r="E12" s="321"/>
      <c r="F12" s="330"/>
      <c r="G12" s="330"/>
      <c r="H12" s="331"/>
      <c r="I12" s="82" t="s">
        <v>52</v>
      </c>
      <c r="J12" s="75" t="s">
        <v>13</v>
      </c>
      <c r="K12" s="75"/>
      <c r="L12" s="334" t="s">
        <v>256</v>
      </c>
      <c r="M12" s="332"/>
      <c r="N12" s="324"/>
      <c r="O12" s="258"/>
      <c r="P12" s="258"/>
      <c r="Q12" s="258"/>
      <c r="R12" s="258"/>
      <c r="S12" s="258"/>
      <c r="T12" s="258"/>
      <c r="U12" s="335"/>
      <c r="V12" s="326">
        <f t="shared" si="0"/>
        <v>0</v>
      </c>
      <c r="W12" s="312"/>
      <c r="X12" s="312"/>
      <c r="Y12" s="312"/>
    </row>
    <row r="13" spans="1:25" ht="15" customHeight="1" x14ac:dyDescent="0.25">
      <c r="A13" s="304"/>
      <c r="B13" s="318"/>
      <c r="C13" s="319"/>
      <c r="D13" s="320"/>
      <c r="E13" s="336"/>
      <c r="F13" s="337"/>
      <c r="G13" s="337"/>
      <c r="H13" s="337"/>
      <c r="I13" s="337"/>
      <c r="J13" s="337"/>
      <c r="K13" s="337"/>
      <c r="L13" s="337"/>
      <c r="M13" s="338">
        <f>SUM(M6:M12)</f>
        <v>30</v>
      </c>
      <c r="N13" s="324"/>
      <c r="O13" s="337"/>
      <c r="P13" s="337"/>
      <c r="Q13" s="337"/>
      <c r="R13" s="337"/>
      <c r="S13" s="337"/>
      <c r="T13" s="337"/>
      <c r="U13" s="339"/>
      <c r="V13" s="337"/>
      <c r="W13" s="337"/>
      <c r="X13" s="337"/>
      <c r="Y13" s="337"/>
    </row>
    <row r="14" spans="1:25" ht="15" customHeight="1" x14ac:dyDescent="0.3">
      <c r="A14" s="304"/>
      <c r="B14" s="318"/>
      <c r="C14" s="319"/>
      <c r="D14" s="320"/>
      <c r="E14" s="340" t="s">
        <v>257</v>
      </c>
      <c r="F14" s="322">
        <v>7</v>
      </c>
      <c r="G14" s="322" t="s">
        <v>46</v>
      </c>
      <c r="H14" s="124" t="s">
        <v>48</v>
      </c>
      <c r="I14" s="68" t="s">
        <v>107</v>
      </c>
      <c r="J14" s="125" t="s">
        <v>174</v>
      </c>
      <c r="K14" s="125"/>
      <c r="L14" s="323" t="s">
        <v>258</v>
      </c>
      <c r="M14" s="327">
        <v>5</v>
      </c>
      <c r="N14" s="324"/>
      <c r="O14" s="1">
        <v>30</v>
      </c>
      <c r="P14" s="61">
        <v>14</v>
      </c>
      <c r="Q14" s="1">
        <v>0</v>
      </c>
      <c r="R14" s="1">
        <v>0</v>
      </c>
      <c r="S14" s="1">
        <v>0</v>
      </c>
      <c r="T14" s="1">
        <v>1</v>
      </c>
      <c r="U14" s="325"/>
      <c r="V14" s="326">
        <f t="shared" ref="V14:V19" si="1">+S14+R14+T14+Q14+P14+O14+U14</f>
        <v>45</v>
      </c>
      <c r="W14" s="312"/>
      <c r="X14" s="312"/>
      <c r="Y14" s="312"/>
    </row>
    <row r="15" spans="1:25" ht="15" customHeight="1" x14ac:dyDescent="0.3">
      <c r="A15" s="304"/>
      <c r="B15" s="318"/>
      <c r="C15" s="319"/>
      <c r="D15" s="320"/>
      <c r="E15" s="340"/>
      <c r="F15" s="322">
        <v>8</v>
      </c>
      <c r="G15" s="322" t="s">
        <v>46</v>
      </c>
      <c r="H15" s="124" t="s">
        <v>48</v>
      </c>
      <c r="I15" s="68" t="s">
        <v>95</v>
      </c>
      <c r="J15" s="76" t="s">
        <v>175</v>
      </c>
      <c r="K15" s="76"/>
      <c r="L15" s="341" t="s">
        <v>259</v>
      </c>
      <c r="M15" s="327">
        <v>5</v>
      </c>
      <c r="N15" s="324"/>
      <c r="O15" s="1">
        <v>30</v>
      </c>
      <c r="P15" s="1">
        <v>0</v>
      </c>
      <c r="Q15" s="1">
        <v>14</v>
      </c>
      <c r="R15" s="1">
        <v>15</v>
      </c>
      <c r="S15" s="1">
        <v>0</v>
      </c>
      <c r="T15" s="1">
        <v>1</v>
      </c>
      <c r="U15" s="325"/>
      <c r="V15" s="326">
        <f t="shared" si="1"/>
        <v>60</v>
      </c>
      <c r="W15" s="312"/>
      <c r="X15" s="312"/>
      <c r="Y15" s="312"/>
    </row>
    <row r="16" spans="1:25" ht="15" customHeight="1" x14ac:dyDescent="0.3">
      <c r="A16" s="304"/>
      <c r="B16" s="318"/>
      <c r="C16" s="319"/>
      <c r="D16" s="320"/>
      <c r="E16" s="340"/>
      <c r="F16" s="322">
        <v>9</v>
      </c>
      <c r="G16" s="322" t="s">
        <v>46</v>
      </c>
      <c r="H16" s="124" t="s">
        <v>47</v>
      </c>
      <c r="I16" s="129" t="s">
        <v>260</v>
      </c>
      <c r="J16" s="77" t="s">
        <v>59</v>
      </c>
      <c r="K16" s="77"/>
      <c r="L16" s="323" t="s">
        <v>261</v>
      </c>
      <c r="M16" s="327">
        <v>4</v>
      </c>
      <c r="N16" s="324"/>
      <c r="O16" s="1">
        <v>30</v>
      </c>
      <c r="P16" s="1">
        <v>0</v>
      </c>
      <c r="Q16" s="1">
        <v>14</v>
      </c>
      <c r="R16" s="1">
        <v>0</v>
      </c>
      <c r="S16" s="1">
        <v>0</v>
      </c>
      <c r="T16" s="342">
        <v>1</v>
      </c>
      <c r="U16" s="325"/>
      <c r="V16" s="326">
        <f t="shared" si="1"/>
        <v>45</v>
      </c>
      <c r="W16" s="312"/>
      <c r="X16" s="312"/>
      <c r="Y16" s="312"/>
    </row>
    <row r="17" spans="1:26" ht="27.75" customHeight="1" x14ac:dyDescent="0.25">
      <c r="A17" s="304"/>
      <c r="B17" s="318"/>
      <c r="C17" s="319"/>
      <c r="D17" s="320"/>
      <c r="E17" s="340"/>
      <c r="F17" s="322">
        <v>10</v>
      </c>
      <c r="G17" s="322" t="s">
        <v>46</v>
      </c>
      <c r="H17" s="124" t="s">
        <v>47</v>
      </c>
      <c r="I17" s="65" t="s">
        <v>183</v>
      </c>
      <c r="J17" s="72" t="s">
        <v>81</v>
      </c>
      <c r="K17" s="72" t="s">
        <v>192</v>
      </c>
      <c r="L17" s="343" t="s">
        <v>262</v>
      </c>
      <c r="M17" s="124">
        <v>6</v>
      </c>
      <c r="N17" s="324"/>
      <c r="O17" s="1">
        <v>30</v>
      </c>
      <c r="P17" s="1">
        <v>0</v>
      </c>
      <c r="Q17" s="1">
        <v>14</v>
      </c>
      <c r="R17" s="1">
        <v>15</v>
      </c>
      <c r="S17" s="1">
        <v>0</v>
      </c>
      <c r="T17" s="342">
        <v>1</v>
      </c>
      <c r="U17" s="325"/>
      <c r="V17" s="326">
        <f t="shared" si="1"/>
        <v>60</v>
      </c>
      <c r="W17" s="312"/>
      <c r="X17" s="312"/>
      <c r="Y17" s="312"/>
    </row>
    <row r="18" spans="1:26" ht="25.5" customHeight="1" x14ac:dyDescent="0.25">
      <c r="A18" s="304"/>
      <c r="B18" s="318"/>
      <c r="C18" s="319"/>
      <c r="D18" s="320"/>
      <c r="E18" s="340"/>
      <c r="F18" s="322">
        <v>11</v>
      </c>
      <c r="G18" s="322" t="s">
        <v>46</v>
      </c>
      <c r="H18" s="124" t="s">
        <v>47</v>
      </c>
      <c r="I18" s="65" t="s">
        <v>82</v>
      </c>
      <c r="J18" s="53" t="s">
        <v>83</v>
      </c>
      <c r="K18" s="53"/>
      <c r="L18" s="323" t="s">
        <v>261</v>
      </c>
      <c r="M18" s="124">
        <v>6</v>
      </c>
      <c r="N18" s="324"/>
      <c r="O18" s="1">
        <v>30</v>
      </c>
      <c r="P18" s="1">
        <v>0</v>
      </c>
      <c r="Q18" s="1">
        <v>14</v>
      </c>
      <c r="R18" s="1">
        <v>0</v>
      </c>
      <c r="S18" s="1">
        <v>15</v>
      </c>
      <c r="T18" s="1">
        <v>1</v>
      </c>
      <c r="U18" s="325"/>
      <c r="V18" s="326">
        <f t="shared" si="1"/>
        <v>60</v>
      </c>
      <c r="W18" s="312"/>
      <c r="X18" s="312"/>
      <c r="Y18" s="312"/>
    </row>
    <row r="19" spans="1:26" ht="25.5" customHeight="1" x14ac:dyDescent="0.25">
      <c r="A19" s="304"/>
      <c r="B19" s="318"/>
      <c r="C19" s="319"/>
      <c r="D19" s="320"/>
      <c r="E19" s="340"/>
      <c r="F19" s="322">
        <v>12</v>
      </c>
      <c r="G19" s="322" t="s">
        <v>46</v>
      </c>
      <c r="H19" s="131" t="s">
        <v>50</v>
      </c>
      <c r="I19" s="22" t="s">
        <v>53</v>
      </c>
      <c r="J19" s="78" t="s">
        <v>19</v>
      </c>
      <c r="K19" s="132"/>
      <c r="L19" s="323" t="s">
        <v>263</v>
      </c>
      <c r="M19" s="344">
        <v>4</v>
      </c>
      <c r="N19" s="324"/>
      <c r="O19" s="1">
        <v>30</v>
      </c>
      <c r="P19" s="1">
        <v>0</v>
      </c>
      <c r="Q19" s="1">
        <v>0</v>
      </c>
      <c r="R19" s="1">
        <v>0</v>
      </c>
      <c r="S19" s="1">
        <v>14</v>
      </c>
      <c r="T19" s="1">
        <v>1</v>
      </c>
      <c r="U19" s="325"/>
      <c r="V19" s="326">
        <f t="shared" si="1"/>
        <v>45</v>
      </c>
      <c r="W19" s="312"/>
      <c r="X19" s="312"/>
      <c r="Y19" s="312"/>
    </row>
    <row r="20" spans="1:26" ht="15" customHeight="1" x14ac:dyDescent="0.25">
      <c r="A20" s="304"/>
      <c r="B20" s="318"/>
      <c r="C20" s="319"/>
      <c r="D20" s="320"/>
      <c r="E20" s="345"/>
      <c r="F20" s="345"/>
      <c r="G20" s="345"/>
      <c r="H20" s="345"/>
      <c r="I20" s="345"/>
      <c r="J20" s="345"/>
      <c r="K20" s="345"/>
      <c r="L20" s="346"/>
      <c r="M20" s="347">
        <f ca="1">SUM(M14:M27)</f>
        <v>30</v>
      </c>
      <c r="N20" s="324"/>
      <c r="O20" s="337"/>
      <c r="P20" s="337"/>
      <c r="Q20" s="337"/>
      <c r="R20" s="337"/>
      <c r="S20" s="337"/>
      <c r="T20" s="337"/>
      <c r="U20" s="339"/>
      <c r="V20" s="337"/>
      <c r="W20" s="337"/>
      <c r="X20" s="337"/>
      <c r="Y20" s="337"/>
    </row>
    <row r="21" spans="1:26" ht="15" customHeight="1" x14ac:dyDescent="0.25">
      <c r="A21" s="304"/>
      <c r="B21" s="318"/>
      <c r="C21" s="319"/>
      <c r="D21" s="348" t="s">
        <v>264</v>
      </c>
      <c r="E21" s="348" t="s">
        <v>249</v>
      </c>
      <c r="F21" s="322">
        <v>1</v>
      </c>
      <c r="G21" s="322" t="s">
        <v>46</v>
      </c>
      <c r="H21" s="349" t="s">
        <v>46</v>
      </c>
      <c r="I21" s="350" t="s">
        <v>116</v>
      </c>
      <c r="J21" s="351" t="s">
        <v>265</v>
      </c>
      <c r="K21" s="352" t="s">
        <v>266</v>
      </c>
      <c r="M21" s="353">
        <v>5</v>
      </c>
      <c r="N21" s="348" t="s">
        <v>267</v>
      </c>
      <c r="O21" s="1">
        <v>30</v>
      </c>
      <c r="P21" s="1">
        <v>29</v>
      </c>
      <c r="Q21" s="1">
        <v>0</v>
      </c>
      <c r="R21" s="1">
        <v>0</v>
      </c>
      <c r="S21" s="1">
        <v>0</v>
      </c>
      <c r="T21" s="1">
        <v>1</v>
      </c>
      <c r="U21" s="325"/>
      <c r="V21" s="326">
        <f t="shared" ref="V21:V27" si="2">+S21+R21+T21+Q21+P21+O21+U21</f>
        <v>60</v>
      </c>
      <c r="W21" s="312"/>
      <c r="X21" s="312"/>
      <c r="Y21" s="312"/>
    </row>
    <row r="22" spans="1:26" ht="26.25" customHeight="1" x14ac:dyDescent="0.25">
      <c r="A22" s="304"/>
      <c r="B22" s="318"/>
      <c r="C22" s="319"/>
      <c r="D22" s="348"/>
      <c r="E22" s="348"/>
      <c r="F22" s="322">
        <v>2</v>
      </c>
      <c r="G22" s="322" t="s">
        <v>46</v>
      </c>
      <c r="H22" s="349" t="s">
        <v>47</v>
      </c>
      <c r="I22" s="354" t="s">
        <v>268</v>
      </c>
      <c r="J22" s="352" t="s">
        <v>269</v>
      </c>
      <c r="K22" s="352"/>
      <c r="L22" s="351"/>
      <c r="M22" s="353">
        <v>5</v>
      </c>
      <c r="N22" s="348"/>
      <c r="O22" s="1">
        <v>30</v>
      </c>
      <c r="P22" s="1">
        <v>0</v>
      </c>
      <c r="Q22" s="1">
        <v>29</v>
      </c>
      <c r="R22" s="1">
        <v>0</v>
      </c>
      <c r="S22" s="1">
        <v>0</v>
      </c>
      <c r="T22" s="38">
        <v>1</v>
      </c>
      <c r="U22" s="325"/>
      <c r="V22" s="326">
        <f t="shared" si="2"/>
        <v>60</v>
      </c>
      <c r="W22" s="312"/>
      <c r="Y22" s="312"/>
    </row>
    <row r="23" spans="1:26" ht="34.799999999999997" customHeight="1" x14ac:dyDescent="0.25">
      <c r="A23" s="304"/>
      <c r="B23" s="318"/>
      <c r="C23" s="319"/>
      <c r="D23" s="348"/>
      <c r="E23" s="348"/>
      <c r="F23" s="322">
        <v>3</v>
      </c>
      <c r="G23" s="322" t="s">
        <v>46</v>
      </c>
      <c r="H23" s="349" t="s">
        <v>47</v>
      </c>
      <c r="I23" s="355" t="s">
        <v>218</v>
      </c>
      <c r="J23" s="351" t="s">
        <v>270</v>
      </c>
      <c r="K23" s="352" t="s">
        <v>271</v>
      </c>
      <c r="M23" s="353">
        <v>6</v>
      </c>
      <c r="N23" s="348"/>
      <c r="O23" s="1">
        <v>30</v>
      </c>
      <c r="P23" s="1">
        <v>0</v>
      </c>
      <c r="Q23" s="1">
        <v>15</v>
      </c>
      <c r="R23" s="1">
        <v>14</v>
      </c>
      <c r="S23" s="1">
        <v>0</v>
      </c>
      <c r="T23" s="38">
        <v>1</v>
      </c>
      <c r="U23" s="325"/>
      <c r="V23" s="326">
        <f t="shared" si="2"/>
        <v>60</v>
      </c>
      <c r="W23" s="312"/>
      <c r="X23" s="312"/>
      <c r="Y23" s="312"/>
    </row>
    <row r="24" spans="1:26" ht="15" customHeight="1" x14ac:dyDescent="0.25">
      <c r="A24" s="304"/>
      <c r="B24" s="318"/>
      <c r="C24" s="319"/>
      <c r="D24" s="348"/>
      <c r="E24" s="348"/>
      <c r="F24" s="322">
        <v>4</v>
      </c>
      <c r="G24" s="322" t="s">
        <v>46</v>
      </c>
      <c r="H24" s="349" t="s">
        <v>47</v>
      </c>
      <c r="I24" s="350" t="s">
        <v>205</v>
      </c>
      <c r="J24" s="351" t="s">
        <v>272</v>
      </c>
      <c r="K24" s="351"/>
      <c r="L24" s="328" t="s">
        <v>273</v>
      </c>
      <c r="M24" s="353">
        <v>6</v>
      </c>
      <c r="N24" s="348"/>
      <c r="O24" s="356">
        <v>30</v>
      </c>
      <c r="P24" s="357">
        <v>0</v>
      </c>
      <c r="Q24" s="357">
        <v>29</v>
      </c>
      <c r="R24" s="357">
        <v>0</v>
      </c>
      <c r="S24" s="357">
        <v>0</v>
      </c>
      <c r="T24" s="357">
        <v>1</v>
      </c>
      <c r="U24" s="325"/>
      <c r="V24" s="326">
        <f t="shared" si="2"/>
        <v>60</v>
      </c>
      <c r="W24" s="312">
        <f>+O24/15</f>
        <v>2</v>
      </c>
      <c r="X24" s="312">
        <f>+(Q24+T24)/15</f>
        <v>2</v>
      </c>
      <c r="Y24" s="312">
        <f>+(W24+X24)*25</f>
        <v>100</v>
      </c>
      <c r="Z24" s="298">
        <f>+M24*25</f>
        <v>150</v>
      </c>
    </row>
    <row r="25" spans="1:26" ht="15" customHeight="1" x14ac:dyDescent="0.25">
      <c r="A25" s="304"/>
      <c r="B25" s="318"/>
      <c r="C25" s="319"/>
      <c r="D25" s="348"/>
      <c r="E25" s="348"/>
      <c r="F25" s="322">
        <v>5</v>
      </c>
      <c r="G25" s="322" t="s">
        <v>46</v>
      </c>
      <c r="H25" s="349" t="s">
        <v>47</v>
      </c>
      <c r="I25" s="350" t="s">
        <v>203</v>
      </c>
      <c r="J25" s="351" t="s">
        <v>274</v>
      </c>
      <c r="K25" s="351"/>
      <c r="L25" s="329"/>
      <c r="M25" s="353">
        <v>4</v>
      </c>
      <c r="N25" s="348"/>
      <c r="O25" s="1">
        <v>30</v>
      </c>
      <c r="P25" s="1">
        <v>0</v>
      </c>
      <c r="Q25" s="1">
        <v>14</v>
      </c>
      <c r="R25" s="1">
        <v>0</v>
      </c>
      <c r="S25" s="1">
        <v>0</v>
      </c>
      <c r="T25" s="1">
        <v>1</v>
      </c>
      <c r="U25" s="325"/>
      <c r="V25" s="326">
        <f t="shared" si="2"/>
        <v>45</v>
      </c>
      <c r="W25" s="312"/>
      <c r="X25" s="312"/>
      <c r="Y25" s="312"/>
    </row>
    <row r="26" spans="1:26" ht="18.75" customHeight="1" x14ac:dyDescent="0.25">
      <c r="A26" s="304"/>
      <c r="B26" s="318"/>
      <c r="C26" s="319"/>
      <c r="D26" s="348"/>
      <c r="E26" s="348"/>
      <c r="F26" s="330">
        <v>6</v>
      </c>
      <c r="G26" s="330" t="s">
        <v>49</v>
      </c>
      <c r="H26" s="331" t="s">
        <v>50</v>
      </c>
      <c r="I26" s="358" t="s">
        <v>275</v>
      </c>
      <c r="J26" s="359" t="s">
        <v>276</v>
      </c>
      <c r="K26" s="359"/>
      <c r="L26" s="360"/>
      <c r="M26" s="361">
        <v>4</v>
      </c>
      <c r="N26" s="348"/>
      <c r="O26" s="257">
        <v>30</v>
      </c>
      <c r="P26" s="257">
        <v>0</v>
      </c>
      <c r="Q26" s="257">
        <v>14</v>
      </c>
      <c r="R26" s="257">
        <v>0</v>
      </c>
      <c r="S26" s="257">
        <v>0</v>
      </c>
      <c r="T26" s="257">
        <v>1</v>
      </c>
      <c r="U26" s="325"/>
      <c r="V26" s="326">
        <f t="shared" si="2"/>
        <v>45</v>
      </c>
      <c r="W26" s="312"/>
      <c r="X26" s="312"/>
      <c r="Y26" s="312"/>
    </row>
    <row r="27" spans="1:26" ht="27.75" customHeight="1" x14ac:dyDescent="0.25">
      <c r="A27" s="304"/>
      <c r="B27" s="318"/>
      <c r="C27" s="319"/>
      <c r="D27" s="348"/>
      <c r="E27" s="348"/>
      <c r="F27" s="330"/>
      <c r="G27" s="330"/>
      <c r="H27" s="331"/>
      <c r="I27" s="362" t="s">
        <v>94</v>
      </c>
      <c r="J27" s="362" t="s">
        <v>277</v>
      </c>
      <c r="K27" s="363"/>
      <c r="L27" s="360"/>
      <c r="M27" s="361"/>
      <c r="N27" s="348"/>
      <c r="O27" s="258"/>
      <c r="P27" s="258"/>
      <c r="Q27" s="258"/>
      <c r="R27" s="258"/>
      <c r="S27" s="258"/>
      <c r="T27" s="258"/>
      <c r="U27" s="325"/>
      <c r="V27" s="326">
        <f t="shared" si="2"/>
        <v>0</v>
      </c>
      <c r="W27" s="312"/>
      <c r="X27" s="312"/>
      <c r="Y27" s="312"/>
    </row>
    <row r="28" spans="1:26" ht="15" customHeight="1" x14ac:dyDescent="0.25">
      <c r="A28" s="304"/>
      <c r="B28" s="318"/>
      <c r="C28" s="319"/>
      <c r="D28" s="348"/>
      <c r="E28" s="348"/>
      <c r="F28" s="337"/>
      <c r="G28" s="337"/>
      <c r="H28" s="337"/>
      <c r="I28" s="337"/>
      <c r="J28" s="337"/>
      <c r="K28" s="337"/>
      <c r="L28" s="337"/>
      <c r="M28" s="338">
        <f>SUM(M21:M27)</f>
        <v>30</v>
      </c>
      <c r="N28" s="348"/>
      <c r="O28" s="337"/>
      <c r="P28" s="337"/>
      <c r="Q28" s="337"/>
      <c r="R28" s="337"/>
      <c r="S28" s="337"/>
      <c r="T28" s="337"/>
      <c r="U28" s="339"/>
      <c r="V28" s="337"/>
      <c r="W28" s="337"/>
      <c r="X28" s="337"/>
      <c r="Y28" s="337"/>
    </row>
    <row r="29" spans="1:26" ht="15" customHeight="1" x14ac:dyDescent="0.25">
      <c r="A29" s="304"/>
      <c r="B29" s="318"/>
      <c r="C29" s="319"/>
      <c r="D29" s="348"/>
      <c r="E29" s="364" t="s">
        <v>257</v>
      </c>
      <c r="F29" s="322">
        <v>7</v>
      </c>
      <c r="G29" s="322" t="s">
        <v>46</v>
      </c>
      <c r="H29" s="349" t="s">
        <v>47</v>
      </c>
      <c r="I29" s="350" t="s">
        <v>278</v>
      </c>
      <c r="J29" s="351" t="s">
        <v>279</v>
      </c>
      <c r="K29" s="351"/>
      <c r="L29" s="329"/>
      <c r="M29" s="353">
        <v>5</v>
      </c>
      <c r="N29" s="348"/>
      <c r="O29" s="1">
        <v>30</v>
      </c>
      <c r="P29" s="1">
        <v>0</v>
      </c>
      <c r="Q29" s="1">
        <v>29</v>
      </c>
      <c r="R29" s="1">
        <v>0</v>
      </c>
      <c r="S29" s="1">
        <v>0</v>
      </c>
      <c r="T29" s="342">
        <v>1</v>
      </c>
      <c r="U29" s="325"/>
      <c r="V29" s="326">
        <f>+S29+R29+T29+Q29+P29+O29+U29</f>
        <v>60</v>
      </c>
      <c r="W29" s="312"/>
      <c r="X29" s="312"/>
      <c r="Y29" s="312"/>
    </row>
    <row r="30" spans="1:26" ht="24.6" customHeight="1" x14ac:dyDescent="0.25">
      <c r="A30" s="304"/>
      <c r="B30" s="318"/>
      <c r="C30" s="319"/>
      <c r="D30" s="348"/>
      <c r="E30" s="364"/>
      <c r="F30" s="322">
        <v>8</v>
      </c>
      <c r="G30" s="322" t="s">
        <v>46</v>
      </c>
      <c r="H30" s="349" t="s">
        <v>47</v>
      </c>
      <c r="I30" s="354" t="s">
        <v>280</v>
      </c>
      <c r="J30" s="351" t="s">
        <v>281</v>
      </c>
      <c r="K30" s="351" t="s">
        <v>193</v>
      </c>
      <c r="M30" s="353">
        <v>9</v>
      </c>
      <c r="N30" s="348"/>
      <c r="O30" s="1">
        <v>45</v>
      </c>
      <c r="P30" s="1">
        <v>30</v>
      </c>
      <c r="Q30" s="1">
        <v>0</v>
      </c>
      <c r="R30" s="1">
        <v>0</v>
      </c>
      <c r="S30" s="1">
        <v>14</v>
      </c>
      <c r="T30" s="1">
        <v>1</v>
      </c>
      <c r="U30" s="325"/>
      <c r="V30" s="326">
        <f>+S30+R30+T30+Q30+P30+O30+U30</f>
        <v>90</v>
      </c>
      <c r="W30" s="312"/>
      <c r="X30" s="312"/>
      <c r="Y30" s="312"/>
    </row>
    <row r="31" spans="1:26" ht="15" customHeight="1" x14ac:dyDescent="0.25">
      <c r="A31" s="304"/>
      <c r="B31" s="318"/>
      <c r="C31" s="319"/>
      <c r="D31" s="348"/>
      <c r="E31" s="364"/>
      <c r="F31" s="322">
        <v>9</v>
      </c>
      <c r="G31" s="322" t="s">
        <v>46</v>
      </c>
      <c r="H31" s="349" t="s">
        <v>47</v>
      </c>
      <c r="I31" s="354" t="s">
        <v>212</v>
      </c>
      <c r="J31" s="351" t="s">
        <v>282</v>
      </c>
      <c r="K31" s="351"/>
      <c r="L31" s="329"/>
      <c r="M31" s="353">
        <v>4</v>
      </c>
      <c r="N31" s="348"/>
      <c r="O31" s="1">
        <v>30</v>
      </c>
      <c r="P31" s="1">
        <v>0</v>
      </c>
      <c r="Q31" s="1">
        <v>14</v>
      </c>
      <c r="R31" s="1">
        <v>0</v>
      </c>
      <c r="S31" s="1">
        <v>0</v>
      </c>
      <c r="T31" s="1">
        <v>1</v>
      </c>
      <c r="U31" s="325"/>
      <c r="V31" s="326">
        <f>+S31+R31+T31+Q31+P31+O31+U31</f>
        <v>45</v>
      </c>
      <c r="W31" s="312"/>
      <c r="X31" s="312"/>
      <c r="Y31" s="312"/>
    </row>
    <row r="32" spans="1:26" ht="21" customHeight="1" x14ac:dyDescent="0.25">
      <c r="A32" s="304"/>
      <c r="B32" s="318"/>
      <c r="C32" s="319"/>
      <c r="D32" s="348"/>
      <c r="E32" s="364"/>
      <c r="F32" s="322">
        <v>10</v>
      </c>
      <c r="G32" s="322" t="s">
        <v>46</v>
      </c>
      <c r="H32" s="349" t="s">
        <v>50</v>
      </c>
      <c r="I32" s="354" t="s">
        <v>63</v>
      </c>
      <c r="J32" s="351" t="s">
        <v>283</v>
      </c>
      <c r="K32" s="351"/>
      <c r="L32" s="329"/>
      <c r="M32" s="353">
        <v>5</v>
      </c>
      <c r="N32" s="348"/>
      <c r="O32" s="1">
        <v>30</v>
      </c>
      <c r="P32" s="1">
        <v>14</v>
      </c>
      <c r="Q32" s="1">
        <v>0</v>
      </c>
      <c r="R32" s="1">
        <v>0</v>
      </c>
      <c r="S32" s="1">
        <v>0</v>
      </c>
      <c r="T32" s="1">
        <v>1</v>
      </c>
      <c r="U32" s="365"/>
      <c r="V32" s="326">
        <f>+S32+R32+T32+Q32+P32+O32+U32</f>
        <v>45</v>
      </c>
      <c r="W32" s="312"/>
      <c r="X32" s="312"/>
      <c r="Y32" s="325"/>
    </row>
    <row r="33" spans="1:25" ht="27.75" customHeight="1" x14ac:dyDescent="0.25">
      <c r="A33" s="304"/>
      <c r="B33" s="318"/>
      <c r="C33" s="319"/>
      <c r="D33" s="348"/>
      <c r="E33" s="366"/>
      <c r="F33" s="322">
        <v>11</v>
      </c>
      <c r="G33" s="322" t="s">
        <v>46</v>
      </c>
      <c r="H33" s="349" t="s">
        <v>46</v>
      </c>
      <c r="I33" s="354" t="s">
        <v>216</v>
      </c>
      <c r="J33" s="351" t="s">
        <v>284</v>
      </c>
      <c r="K33" s="351"/>
      <c r="L33" s="329"/>
      <c r="M33" s="353">
        <v>7</v>
      </c>
      <c r="N33" s="348"/>
      <c r="O33" s="2">
        <v>0</v>
      </c>
      <c r="P33" s="2">
        <v>0</v>
      </c>
      <c r="Q33" s="2">
        <v>0</v>
      </c>
      <c r="R33" s="1">
        <v>0</v>
      </c>
      <c r="S33" s="2">
        <v>0</v>
      </c>
      <c r="T33" s="1">
        <v>0</v>
      </c>
      <c r="U33" s="365">
        <v>75</v>
      </c>
      <c r="V33" s="326">
        <f>+S33+R33+T33+Q33+P33+O33+U33</f>
        <v>75</v>
      </c>
      <c r="W33" s="312"/>
      <c r="X33" s="312"/>
      <c r="Y33" s="325"/>
    </row>
    <row r="34" spans="1:25" ht="15" customHeight="1" x14ac:dyDescent="0.25">
      <c r="A34" s="304"/>
      <c r="B34" s="318"/>
      <c r="C34" s="319"/>
      <c r="D34" s="348"/>
      <c r="E34" s="345"/>
      <c r="F34" s="345"/>
      <c r="G34" s="345"/>
      <c r="H34" s="345"/>
      <c r="I34" s="345"/>
      <c r="J34" s="345"/>
      <c r="K34" s="345"/>
      <c r="L34" s="345"/>
      <c r="M34" s="347">
        <f>SUM(M29:M33)</f>
        <v>30</v>
      </c>
      <c r="N34" s="348"/>
      <c r="O34" s="337"/>
      <c r="P34" s="337"/>
      <c r="Q34" s="337"/>
      <c r="R34" s="337"/>
      <c r="S34" s="337"/>
      <c r="T34" s="337"/>
      <c r="U34" s="339"/>
      <c r="V34" s="337"/>
      <c r="W34" s="337"/>
      <c r="X34" s="337"/>
      <c r="Y34" s="337"/>
    </row>
    <row r="35" spans="1:25" ht="28.2" customHeight="1" x14ac:dyDescent="0.25">
      <c r="A35" s="304"/>
      <c r="B35" s="318"/>
      <c r="C35" s="319"/>
      <c r="D35" s="367" t="s">
        <v>285</v>
      </c>
      <c r="E35" s="368" t="s">
        <v>249</v>
      </c>
      <c r="F35" s="148">
        <v>1</v>
      </c>
      <c r="G35" s="148" t="s">
        <v>46</v>
      </c>
      <c r="H35" s="149" t="s">
        <v>47</v>
      </c>
      <c r="I35" s="166" t="s">
        <v>218</v>
      </c>
      <c r="J35" s="159" t="s">
        <v>286</v>
      </c>
      <c r="K35" s="159" t="s">
        <v>287</v>
      </c>
      <c r="L35" s="369" t="s">
        <v>288</v>
      </c>
      <c r="M35" s="179">
        <v>9</v>
      </c>
      <c r="N35" s="370"/>
      <c r="O35" s="371">
        <v>45</v>
      </c>
      <c r="P35" s="371">
        <v>0</v>
      </c>
      <c r="Q35" s="371">
        <v>31</v>
      </c>
      <c r="R35" s="371">
        <v>14</v>
      </c>
      <c r="S35" s="371">
        <v>0</v>
      </c>
      <c r="T35" s="372"/>
      <c r="U35" s="373"/>
      <c r="V35" s="374">
        <f t="shared" ref="V35:V42" si="3">+U35+S35+R35+Q35+P35+O35</f>
        <v>90</v>
      </c>
      <c r="W35" s="373">
        <f>+V35</f>
        <v>90</v>
      </c>
      <c r="X35" s="373"/>
      <c r="Y35" s="373"/>
    </row>
    <row r="36" spans="1:25" ht="21" customHeight="1" x14ac:dyDescent="0.25">
      <c r="A36" s="304"/>
      <c r="B36" s="318"/>
      <c r="C36" s="319"/>
      <c r="D36" s="367"/>
      <c r="E36" s="368"/>
      <c r="F36" s="148">
        <v>2</v>
      </c>
      <c r="G36" s="148" t="s">
        <v>46</v>
      </c>
      <c r="H36" s="149" t="s">
        <v>47</v>
      </c>
      <c r="I36" s="167" t="s">
        <v>76</v>
      </c>
      <c r="J36" s="168" t="s">
        <v>220</v>
      </c>
      <c r="K36" s="168"/>
      <c r="L36" s="369" t="s">
        <v>289</v>
      </c>
      <c r="M36" s="179">
        <v>9</v>
      </c>
      <c r="N36" s="370"/>
      <c r="O36" s="372">
        <v>45</v>
      </c>
      <c r="P36" s="372">
        <v>0</v>
      </c>
      <c r="Q36" s="375">
        <v>31</v>
      </c>
      <c r="R36" s="375">
        <v>0</v>
      </c>
      <c r="S36" s="375">
        <v>14</v>
      </c>
      <c r="T36" s="375"/>
      <c r="U36" s="373"/>
      <c r="V36" s="374">
        <f t="shared" si="3"/>
        <v>90</v>
      </c>
      <c r="W36" s="373">
        <v>45</v>
      </c>
      <c r="X36" s="373"/>
      <c r="Y36" s="373">
        <v>45</v>
      </c>
    </row>
    <row r="37" spans="1:25" ht="21" customHeight="1" x14ac:dyDescent="0.25">
      <c r="A37" s="304"/>
      <c r="B37" s="318"/>
      <c r="C37" s="319"/>
      <c r="D37" s="367"/>
      <c r="E37" s="368"/>
      <c r="F37" s="148">
        <v>3</v>
      </c>
      <c r="G37" s="148" t="s">
        <v>46</v>
      </c>
      <c r="H37" s="149" t="s">
        <v>47</v>
      </c>
      <c r="I37" s="167" t="s">
        <v>221</v>
      </c>
      <c r="J37" s="151" t="s">
        <v>222</v>
      </c>
      <c r="K37" s="151"/>
      <c r="L37" s="376" t="s">
        <v>290</v>
      </c>
      <c r="M37" s="179">
        <v>9</v>
      </c>
      <c r="N37" s="370"/>
      <c r="O37" s="372">
        <v>45</v>
      </c>
      <c r="P37" s="372">
        <v>0</v>
      </c>
      <c r="Q37" s="372">
        <v>31</v>
      </c>
      <c r="R37" s="372">
        <v>0</v>
      </c>
      <c r="S37" s="372">
        <v>14</v>
      </c>
      <c r="T37" s="372"/>
      <c r="U37" s="373"/>
      <c r="V37" s="374">
        <f t="shared" si="3"/>
        <v>90</v>
      </c>
      <c r="W37" s="370"/>
      <c r="X37" s="373"/>
      <c r="Y37" s="373">
        <f>+V37</f>
        <v>90</v>
      </c>
    </row>
    <row r="38" spans="1:25" ht="15" customHeight="1" x14ac:dyDescent="0.25">
      <c r="A38" s="304"/>
      <c r="B38" s="318"/>
      <c r="C38" s="319"/>
      <c r="D38" s="367"/>
      <c r="E38" s="337"/>
      <c r="F38" s="377"/>
      <c r="G38" s="377"/>
      <c r="H38" s="377"/>
      <c r="I38" s="377"/>
      <c r="J38" s="377"/>
      <c r="K38" s="377"/>
      <c r="L38" s="377"/>
      <c r="M38" s="378">
        <f>SUM(M35:M37)</f>
        <v>27</v>
      </c>
      <c r="N38" s="370"/>
      <c r="O38" s="373"/>
      <c r="P38" s="373"/>
      <c r="Q38" s="373"/>
      <c r="R38" s="373"/>
      <c r="S38" s="373"/>
      <c r="T38" s="373"/>
      <c r="U38" s="373"/>
      <c r="V38" s="374">
        <f t="shared" si="3"/>
        <v>0</v>
      </c>
      <c r="W38" s="373"/>
      <c r="X38" s="373"/>
      <c r="Y38" s="373"/>
    </row>
    <row r="39" spans="1:25" ht="24.75" customHeight="1" x14ac:dyDescent="0.25">
      <c r="A39" s="304"/>
      <c r="B39" s="318"/>
      <c r="C39" s="319"/>
      <c r="D39" s="367"/>
      <c r="E39" s="379" t="s">
        <v>257</v>
      </c>
      <c r="F39" s="148">
        <v>4</v>
      </c>
      <c r="G39" s="148" t="s">
        <v>46</v>
      </c>
      <c r="H39" s="169" t="s">
        <v>48</v>
      </c>
      <c r="I39" s="170" t="s">
        <v>223</v>
      </c>
      <c r="J39" s="151" t="s">
        <v>224</v>
      </c>
      <c r="K39" s="151"/>
      <c r="L39" s="369" t="s">
        <v>291</v>
      </c>
      <c r="M39" s="179">
        <v>7</v>
      </c>
      <c r="N39" s="370"/>
      <c r="O39" s="372">
        <v>45</v>
      </c>
      <c r="P39" s="372">
        <v>0</v>
      </c>
      <c r="Q39" s="372">
        <v>16</v>
      </c>
      <c r="R39" s="372">
        <v>0</v>
      </c>
      <c r="S39" s="372">
        <v>14</v>
      </c>
      <c r="T39" s="372"/>
      <c r="U39" s="373"/>
      <c r="V39" s="374">
        <f t="shared" si="3"/>
        <v>75</v>
      </c>
      <c r="W39" s="373">
        <v>45</v>
      </c>
      <c r="X39" s="373"/>
      <c r="Y39" s="373">
        <v>30</v>
      </c>
    </row>
    <row r="40" spans="1:25" ht="17.25" customHeight="1" x14ac:dyDescent="0.25">
      <c r="A40" s="304"/>
      <c r="B40" s="318"/>
      <c r="C40" s="319"/>
      <c r="D40" s="367"/>
      <c r="E40" s="380"/>
      <c r="F40" s="148">
        <v>5</v>
      </c>
      <c r="G40" s="148" t="s">
        <v>46</v>
      </c>
      <c r="H40" s="149" t="s">
        <v>47</v>
      </c>
      <c r="I40" s="171" t="s">
        <v>54</v>
      </c>
      <c r="J40" s="159" t="s">
        <v>26</v>
      </c>
      <c r="K40" s="159"/>
      <c r="L40" s="381" t="s">
        <v>292</v>
      </c>
      <c r="M40" s="179">
        <v>9</v>
      </c>
      <c r="N40" s="370"/>
      <c r="O40" s="372">
        <v>45</v>
      </c>
      <c r="P40" s="372">
        <v>0</v>
      </c>
      <c r="Q40" s="372">
        <v>31</v>
      </c>
      <c r="R40" s="372">
        <v>14</v>
      </c>
      <c r="S40" s="372">
        <v>0</v>
      </c>
      <c r="T40" s="372"/>
      <c r="U40" s="373"/>
      <c r="V40" s="374">
        <f t="shared" si="3"/>
        <v>90</v>
      </c>
      <c r="W40" s="373"/>
      <c r="X40" s="373"/>
      <c r="Y40" s="373">
        <f>+V40</f>
        <v>90</v>
      </c>
    </row>
    <row r="41" spans="1:25" ht="25.2" customHeight="1" x14ac:dyDescent="0.25">
      <c r="A41" s="304"/>
      <c r="B41" s="318"/>
      <c r="C41" s="319"/>
      <c r="D41" s="367"/>
      <c r="E41" s="380"/>
      <c r="F41" s="148">
        <v>6</v>
      </c>
      <c r="G41" s="148" t="s">
        <v>46</v>
      </c>
      <c r="H41" s="149" t="s">
        <v>51</v>
      </c>
      <c r="I41" s="167" t="s">
        <v>225</v>
      </c>
      <c r="J41" s="161" t="s">
        <v>226</v>
      </c>
      <c r="K41" s="161"/>
      <c r="L41" s="382" t="s">
        <v>293</v>
      </c>
      <c r="M41" s="179">
        <v>9</v>
      </c>
      <c r="N41" s="370"/>
      <c r="O41" s="372">
        <v>0</v>
      </c>
      <c r="P41" s="372">
        <v>0</v>
      </c>
      <c r="Q41" s="383">
        <v>0</v>
      </c>
      <c r="R41" s="372">
        <v>0</v>
      </c>
      <c r="S41" s="372">
        <v>0</v>
      </c>
      <c r="T41" s="372"/>
      <c r="U41" s="384">
        <v>90</v>
      </c>
      <c r="V41" s="374">
        <f t="shared" si="3"/>
        <v>90</v>
      </c>
      <c r="W41" s="385">
        <v>45</v>
      </c>
      <c r="X41" s="385"/>
      <c r="Y41" s="385">
        <v>45</v>
      </c>
    </row>
    <row r="42" spans="1:25" ht="28.5" customHeight="1" x14ac:dyDescent="0.25">
      <c r="A42" s="304"/>
      <c r="B42" s="318"/>
      <c r="C42" s="319"/>
      <c r="D42" s="367"/>
      <c r="E42" s="380"/>
      <c r="F42" s="172">
        <v>7</v>
      </c>
      <c r="G42" s="148" t="s">
        <v>46</v>
      </c>
      <c r="H42" s="173" t="s">
        <v>227</v>
      </c>
      <c r="I42" s="174" t="s">
        <v>55</v>
      </c>
      <c r="J42" s="175" t="s">
        <v>228</v>
      </c>
      <c r="K42" s="175"/>
      <c r="L42" s="175"/>
      <c r="M42" s="386">
        <v>8</v>
      </c>
      <c r="N42" s="370"/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/>
      <c r="U42" s="387">
        <v>10</v>
      </c>
      <c r="V42" s="374">
        <f t="shared" si="3"/>
        <v>10</v>
      </c>
      <c r="W42" s="373">
        <v>10</v>
      </c>
      <c r="X42" s="373"/>
      <c r="Y42" s="373"/>
    </row>
    <row r="43" spans="1:25" ht="28.5" customHeight="1" x14ac:dyDescent="0.25">
      <c r="A43" s="304"/>
      <c r="B43" s="318"/>
      <c r="C43" s="319"/>
      <c r="D43" s="367"/>
      <c r="E43" s="388"/>
      <c r="F43" s="172"/>
      <c r="G43" s="148"/>
      <c r="H43" s="173"/>
      <c r="I43" s="174"/>
      <c r="J43" s="175"/>
      <c r="K43" s="175"/>
      <c r="L43" s="175"/>
      <c r="M43" s="386">
        <f>SUM(M39:M42)</f>
        <v>33</v>
      </c>
      <c r="N43" s="370"/>
      <c r="O43" s="389"/>
      <c r="P43" s="389"/>
      <c r="Q43" s="389"/>
      <c r="R43" s="389"/>
      <c r="S43" s="389"/>
      <c r="T43" s="389"/>
      <c r="U43" s="390"/>
      <c r="V43" s="391"/>
      <c r="W43" s="373"/>
      <c r="X43" s="373"/>
      <c r="Y43" s="373"/>
    </row>
    <row r="44" spans="1:25" ht="17.25" customHeight="1" thickBot="1" x14ac:dyDescent="0.3">
      <c r="A44" s="304"/>
      <c r="B44" s="392"/>
      <c r="C44" s="319"/>
      <c r="D44" s="367"/>
      <c r="E44" s="345"/>
      <c r="F44" s="345"/>
      <c r="G44" s="345"/>
      <c r="H44" s="345"/>
      <c r="I44" s="345"/>
      <c r="J44" s="345"/>
      <c r="K44" s="345"/>
      <c r="L44" s="345"/>
      <c r="M44" s="347">
        <v>180</v>
      </c>
      <c r="N44" s="298"/>
      <c r="O44" s="393">
        <f>SUM(O6:O42)</f>
        <v>900</v>
      </c>
      <c r="P44" s="393"/>
      <c r="Q44" s="393">
        <f>SUM(Q6:Q42)</f>
        <v>354</v>
      </c>
      <c r="R44" s="393">
        <f>SUM(R6:R42)</f>
        <v>145</v>
      </c>
      <c r="S44" s="393">
        <f>SUM(S6:S42)</f>
        <v>85</v>
      </c>
      <c r="T44" s="393">
        <f>SUM(T6:T42)</f>
        <v>22</v>
      </c>
      <c r="U44" s="394">
        <f>SUM(U6:U42)</f>
        <v>175</v>
      </c>
      <c r="V44" s="395">
        <f>SUM(V6:V43)</f>
        <v>1810</v>
      </c>
      <c r="W44" s="396">
        <f>SUM(W6:W42)</f>
        <v>237</v>
      </c>
      <c r="X44" s="396">
        <f>SUM(X6:X42)</f>
        <v>2</v>
      </c>
      <c r="Y44" s="396">
        <f>SUM(Y6:Y42)</f>
        <v>400</v>
      </c>
    </row>
    <row r="45" spans="1:25" ht="149.4" x14ac:dyDescent="0.25">
      <c r="E45" s="397"/>
      <c r="G45" s="303"/>
      <c r="H45" s="303"/>
      <c r="J45" s="298" t="s">
        <v>294</v>
      </c>
      <c r="K45" s="298"/>
      <c r="L45" s="298"/>
      <c r="M45" s="298"/>
      <c r="N45" s="298"/>
      <c r="O45" s="313" t="s">
        <v>29</v>
      </c>
      <c r="P45" s="313"/>
      <c r="Q45" s="313" t="s">
        <v>28</v>
      </c>
      <c r="R45" s="313" t="s">
        <v>30</v>
      </c>
      <c r="S45" s="314" t="s">
        <v>240</v>
      </c>
      <c r="T45" s="313" t="s">
        <v>57</v>
      </c>
      <c r="U45" s="315" t="s">
        <v>295</v>
      </c>
      <c r="V45" s="353" t="s">
        <v>243</v>
      </c>
      <c r="W45" s="298">
        <f>+W44+X44+Y44-V44</f>
        <v>-1171</v>
      </c>
    </row>
    <row r="46" spans="1:25" x14ac:dyDescent="0.25">
      <c r="D46" s="298" t="s">
        <v>296</v>
      </c>
      <c r="E46" s="303"/>
      <c r="G46" s="303"/>
      <c r="H46" s="303"/>
      <c r="I46" s="298"/>
      <c r="L46" s="298"/>
      <c r="M46" s="298"/>
      <c r="N46" s="298"/>
    </row>
    <row r="47" spans="1:25" x14ac:dyDescent="0.25">
      <c r="B47" s="303"/>
      <c r="D47" s="303"/>
      <c r="E47" s="303"/>
      <c r="I47" s="298"/>
      <c r="L47" s="398"/>
      <c r="M47" s="298"/>
      <c r="N47" s="298"/>
    </row>
    <row r="48" spans="1:25" x14ac:dyDescent="0.25">
      <c r="B48" s="303"/>
      <c r="D48" s="303"/>
      <c r="E48" s="303"/>
      <c r="I48" s="298"/>
      <c r="J48" s="298"/>
      <c r="K48" s="298"/>
      <c r="L48" s="298"/>
      <c r="M48" s="298"/>
      <c r="N48" s="298"/>
    </row>
    <row r="49" spans="2:14" x14ac:dyDescent="0.25">
      <c r="B49" s="303"/>
      <c r="D49" s="303"/>
      <c r="E49" s="303"/>
      <c r="I49" s="298"/>
      <c r="J49" s="298"/>
      <c r="K49" s="298"/>
      <c r="L49" s="298"/>
      <c r="M49" s="298"/>
      <c r="N49" s="298"/>
    </row>
    <row r="50" spans="2:14" x14ac:dyDescent="0.25">
      <c r="B50" s="303"/>
      <c r="D50" s="303"/>
      <c r="E50" s="303"/>
      <c r="I50" s="298"/>
      <c r="J50" s="298"/>
      <c r="K50" s="298"/>
      <c r="L50" s="298"/>
      <c r="M50" s="298"/>
      <c r="N50" s="298"/>
    </row>
    <row r="51" spans="2:14" x14ac:dyDescent="0.25">
      <c r="B51" s="303"/>
      <c r="D51" s="303"/>
      <c r="E51" s="303"/>
      <c r="I51" s="298"/>
      <c r="J51" s="298"/>
      <c r="K51" s="298"/>
      <c r="L51" s="298"/>
      <c r="M51" s="298"/>
      <c r="N51" s="298"/>
    </row>
    <row r="52" spans="2:14" x14ac:dyDescent="0.25">
      <c r="B52" s="303"/>
      <c r="D52" s="303"/>
      <c r="E52" s="303"/>
      <c r="I52" s="298"/>
      <c r="J52" s="298"/>
      <c r="K52" s="298"/>
      <c r="L52" s="298"/>
      <c r="M52" s="298"/>
      <c r="N52" s="298"/>
    </row>
    <row r="53" spans="2:14" x14ac:dyDescent="0.25">
      <c r="B53" s="303"/>
      <c r="D53" s="303"/>
      <c r="E53" s="303"/>
      <c r="I53" s="298"/>
      <c r="J53" s="298"/>
      <c r="K53" s="298"/>
      <c r="L53" s="298"/>
      <c r="M53" s="298"/>
      <c r="N53" s="298"/>
    </row>
    <row r="54" spans="2:14" x14ac:dyDescent="0.25">
      <c r="B54" s="303"/>
      <c r="D54" s="303"/>
      <c r="E54" s="303"/>
      <c r="I54" s="298"/>
      <c r="J54" s="298"/>
      <c r="K54" s="298"/>
      <c r="L54" s="298"/>
      <c r="M54" s="298"/>
      <c r="N54" s="298"/>
    </row>
    <row r="75" spans="9:14" x14ac:dyDescent="0.25">
      <c r="I75" s="298"/>
      <c r="J75" s="298"/>
      <c r="K75" s="298"/>
      <c r="L75" s="298"/>
      <c r="N75" s="298"/>
    </row>
  </sheetData>
  <mergeCells count="38">
    <mergeCell ref="D35:D44"/>
    <mergeCell ref="E35:E37"/>
    <mergeCell ref="E39:E42"/>
    <mergeCell ref="O26:O27"/>
    <mergeCell ref="P26:P27"/>
    <mergeCell ref="Q26:Q27"/>
    <mergeCell ref="R26:R27"/>
    <mergeCell ref="S26:S27"/>
    <mergeCell ref="T26:T27"/>
    <mergeCell ref="E21:E28"/>
    <mergeCell ref="N21:N34"/>
    <mergeCell ref="F26:F27"/>
    <mergeCell ref="G26:G27"/>
    <mergeCell ref="H26:H27"/>
    <mergeCell ref="M26:M27"/>
    <mergeCell ref="E29:E32"/>
    <mergeCell ref="P11:P12"/>
    <mergeCell ref="Q11:Q12"/>
    <mergeCell ref="R11:R12"/>
    <mergeCell ref="S11:S12"/>
    <mergeCell ref="T11:T12"/>
    <mergeCell ref="U11:U12"/>
    <mergeCell ref="N6:N20"/>
    <mergeCell ref="F11:F12"/>
    <mergeCell ref="G11:G12"/>
    <mergeCell ref="H11:H12"/>
    <mergeCell ref="M11:M12"/>
    <mergeCell ref="O11:O12"/>
    <mergeCell ref="C1:M1"/>
    <mergeCell ref="G2:M2"/>
    <mergeCell ref="B3:M3"/>
    <mergeCell ref="A5:A44"/>
    <mergeCell ref="B6:B44"/>
    <mergeCell ref="C6:C44"/>
    <mergeCell ref="D6:D20"/>
    <mergeCell ref="E6:E12"/>
    <mergeCell ref="E14:E19"/>
    <mergeCell ref="D21:D34"/>
  </mergeCells>
  <hyperlinks>
    <hyperlink ref="D3" r:id="rId1" display="http://www.uamd.edu.al/" xr:uid="{6968213E-3B55-45CD-B4F4-26656C6B099B}"/>
    <hyperlink ref="J11" location="_ftn1" display="_ftn1" xr:uid="{DF49DE7F-C0C8-49BB-BBEA-627B9A51A61D}"/>
  </hyperlinks>
  <pageMargins left="0.7" right="0.7" top="0.75" bottom="0.75" header="0.3" footer="0.3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opLeftCell="A28" zoomScaleNormal="100" workbookViewId="0">
      <selection activeCell="I17" sqref="I17"/>
    </sheetView>
  </sheetViews>
  <sheetFormatPr defaultColWidth="8.8984375" defaultRowHeight="13.8" x14ac:dyDescent="0.3"/>
  <cols>
    <col min="1" max="6" width="4" style="30" customWidth="1"/>
    <col min="7" max="7" width="3.8984375" style="30" customWidth="1"/>
    <col min="8" max="8" width="10.3984375" style="30" customWidth="1"/>
    <col min="9" max="9" width="32.5" style="30" customWidth="1"/>
    <col min="10" max="10" width="22" style="30" customWidth="1"/>
    <col min="11" max="11" width="3.8984375" style="30" customWidth="1"/>
    <col min="12" max="244" width="8.8984375" style="30"/>
    <col min="245" max="245" width="3.09765625" style="30" customWidth="1"/>
    <col min="246" max="246" width="4.3984375" style="30" customWidth="1"/>
    <col min="247" max="247" width="26.59765625" style="30" customWidth="1"/>
    <col min="248" max="262" width="7.09765625" style="30" customWidth="1"/>
    <col min="263" max="263" width="8.5" style="30" customWidth="1"/>
    <col min="264" max="267" width="7.09765625" style="30" customWidth="1"/>
    <col min="268" max="500" width="8.8984375" style="30"/>
    <col min="501" max="501" width="3.09765625" style="30" customWidth="1"/>
    <col min="502" max="502" width="4.3984375" style="30" customWidth="1"/>
    <col min="503" max="503" width="26.59765625" style="30" customWidth="1"/>
    <col min="504" max="518" width="7.09765625" style="30" customWidth="1"/>
    <col min="519" max="519" width="8.5" style="30" customWidth="1"/>
    <col min="520" max="523" width="7.09765625" style="30" customWidth="1"/>
    <col min="524" max="756" width="8.8984375" style="30"/>
    <col min="757" max="757" width="3.09765625" style="30" customWidth="1"/>
    <col min="758" max="758" width="4.3984375" style="30" customWidth="1"/>
    <col min="759" max="759" width="26.59765625" style="30" customWidth="1"/>
    <col min="760" max="774" width="7.09765625" style="30" customWidth="1"/>
    <col min="775" max="775" width="8.5" style="30" customWidth="1"/>
    <col min="776" max="779" width="7.09765625" style="30" customWidth="1"/>
    <col min="780" max="1012" width="8.8984375" style="30"/>
    <col min="1013" max="1013" width="3.09765625" style="30" customWidth="1"/>
    <col min="1014" max="1014" width="4.3984375" style="30" customWidth="1"/>
    <col min="1015" max="1015" width="26.59765625" style="30" customWidth="1"/>
    <col min="1016" max="1030" width="7.09765625" style="30" customWidth="1"/>
    <col min="1031" max="1031" width="8.5" style="30" customWidth="1"/>
    <col min="1032" max="1035" width="7.09765625" style="30" customWidth="1"/>
    <col min="1036" max="1268" width="8.8984375" style="30"/>
    <col min="1269" max="1269" width="3.09765625" style="30" customWidth="1"/>
    <col min="1270" max="1270" width="4.3984375" style="30" customWidth="1"/>
    <col min="1271" max="1271" width="26.59765625" style="30" customWidth="1"/>
    <col min="1272" max="1286" width="7.09765625" style="30" customWidth="1"/>
    <col min="1287" max="1287" width="8.5" style="30" customWidth="1"/>
    <col min="1288" max="1291" width="7.09765625" style="30" customWidth="1"/>
    <col min="1292" max="1524" width="8.8984375" style="30"/>
    <col min="1525" max="1525" width="3.09765625" style="30" customWidth="1"/>
    <col min="1526" max="1526" width="4.3984375" style="30" customWidth="1"/>
    <col min="1527" max="1527" width="26.59765625" style="30" customWidth="1"/>
    <col min="1528" max="1542" width="7.09765625" style="30" customWidth="1"/>
    <col min="1543" max="1543" width="8.5" style="30" customWidth="1"/>
    <col min="1544" max="1547" width="7.09765625" style="30" customWidth="1"/>
    <col min="1548" max="1780" width="8.8984375" style="30"/>
    <col min="1781" max="1781" width="3.09765625" style="30" customWidth="1"/>
    <col min="1782" max="1782" width="4.3984375" style="30" customWidth="1"/>
    <col min="1783" max="1783" width="26.59765625" style="30" customWidth="1"/>
    <col min="1784" max="1798" width="7.09765625" style="30" customWidth="1"/>
    <col min="1799" max="1799" width="8.5" style="30" customWidth="1"/>
    <col min="1800" max="1803" width="7.09765625" style="30" customWidth="1"/>
    <col min="1804" max="2036" width="8.8984375" style="30"/>
    <col min="2037" max="2037" width="3.09765625" style="30" customWidth="1"/>
    <col min="2038" max="2038" width="4.3984375" style="30" customWidth="1"/>
    <col min="2039" max="2039" width="26.59765625" style="30" customWidth="1"/>
    <col min="2040" max="2054" width="7.09765625" style="30" customWidth="1"/>
    <col min="2055" max="2055" width="8.5" style="30" customWidth="1"/>
    <col min="2056" max="2059" width="7.09765625" style="30" customWidth="1"/>
    <col min="2060" max="2292" width="8.8984375" style="30"/>
    <col min="2293" max="2293" width="3.09765625" style="30" customWidth="1"/>
    <col min="2294" max="2294" width="4.3984375" style="30" customWidth="1"/>
    <col min="2295" max="2295" width="26.59765625" style="30" customWidth="1"/>
    <col min="2296" max="2310" width="7.09765625" style="30" customWidth="1"/>
    <col min="2311" max="2311" width="8.5" style="30" customWidth="1"/>
    <col min="2312" max="2315" width="7.09765625" style="30" customWidth="1"/>
    <col min="2316" max="2548" width="8.8984375" style="30"/>
    <col min="2549" max="2549" width="3.09765625" style="30" customWidth="1"/>
    <col min="2550" max="2550" width="4.3984375" style="30" customWidth="1"/>
    <col min="2551" max="2551" width="26.59765625" style="30" customWidth="1"/>
    <col min="2552" max="2566" width="7.09765625" style="30" customWidth="1"/>
    <col min="2567" max="2567" width="8.5" style="30" customWidth="1"/>
    <col min="2568" max="2571" width="7.09765625" style="30" customWidth="1"/>
    <col min="2572" max="2804" width="8.8984375" style="30"/>
    <col min="2805" max="2805" width="3.09765625" style="30" customWidth="1"/>
    <col min="2806" max="2806" width="4.3984375" style="30" customWidth="1"/>
    <col min="2807" max="2807" width="26.59765625" style="30" customWidth="1"/>
    <col min="2808" max="2822" width="7.09765625" style="30" customWidth="1"/>
    <col min="2823" max="2823" width="8.5" style="30" customWidth="1"/>
    <col min="2824" max="2827" width="7.09765625" style="30" customWidth="1"/>
    <col min="2828" max="3060" width="8.8984375" style="30"/>
    <col min="3061" max="3061" width="3.09765625" style="30" customWidth="1"/>
    <col min="3062" max="3062" width="4.3984375" style="30" customWidth="1"/>
    <col min="3063" max="3063" width="26.59765625" style="30" customWidth="1"/>
    <col min="3064" max="3078" width="7.09765625" style="30" customWidth="1"/>
    <col min="3079" max="3079" width="8.5" style="30" customWidth="1"/>
    <col min="3080" max="3083" width="7.09765625" style="30" customWidth="1"/>
    <col min="3084" max="3316" width="8.8984375" style="30"/>
    <col min="3317" max="3317" width="3.09765625" style="30" customWidth="1"/>
    <col min="3318" max="3318" width="4.3984375" style="30" customWidth="1"/>
    <col min="3319" max="3319" width="26.59765625" style="30" customWidth="1"/>
    <col min="3320" max="3334" width="7.09765625" style="30" customWidth="1"/>
    <col min="3335" max="3335" width="8.5" style="30" customWidth="1"/>
    <col min="3336" max="3339" width="7.09765625" style="30" customWidth="1"/>
    <col min="3340" max="3572" width="8.8984375" style="30"/>
    <col min="3573" max="3573" width="3.09765625" style="30" customWidth="1"/>
    <col min="3574" max="3574" width="4.3984375" style="30" customWidth="1"/>
    <col min="3575" max="3575" width="26.59765625" style="30" customWidth="1"/>
    <col min="3576" max="3590" width="7.09765625" style="30" customWidth="1"/>
    <col min="3591" max="3591" width="8.5" style="30" customWidth="1"/>
    <col min="3592" max="3595" width="7.09765625" style="30" customWidth="1"/>
    <col min="3596" max="3828" width="8.8984375" style="30"/>
    <col min="3829" max="3829" width="3.09765625" style="30" customWidth="1"/>
    <col min="3830" max="3830" width="4.3984375" style="30" customWidth="1"/>
    <col min="3831" max="3831" width="26.59765625" style="30" customWidth="1"/>
    <col min="3832" max="3846" width="7.09765625" style="30" customWidth="1"/>
    <col min="3847" max="3847" width="8.5" style="30" customWidth="1"/>
    <col min="3848" max="3851" width="7.09765625" style="30" customWidth="1"/>
    <col min="3852" max="4084" width="8.8984375" style="30"/>
    <col min="4085" max="4085" width="3.09765625" style="30" customWidth="1"/>
    <col min="4086" max="4086" width="4.3984375" style="30" customWidth="1"/>
    <col min="4087" max="4087" width="26.59765625" style="30" customWidth="1"/>
    <col min="4088" max="4102" width="7.09765625" style="30" customWidth="1"/>
    <col min="4103" max="4103" width="8.5" style="30" customWidth="1"/>
    <col min="4104" max="4107" width="7.09765625" style="30" customWidth="1"/>
    <col min="4108" max="4340" width="8.8984375" style="30"/>
    <col min="4341" max="4341" width="3.09765625" style="30" customWidth="1"/>
    <col min="4342" max="4342" width="4.3984375" style="30" customWidth="1"/>
    <col min="4343" max="4343" width="26.59765625" style="30" customWidth="1"/>
    <col min="4344" max="4358" width="7.09765625" style="30" customWidth="1"/>
    <col min="4359" max="4359" width="8.5" style="30" customWidth="1"/>
    <col min="4360" max="4363" width="7.09765625" style="30" customWidth="1"/>
    <col min="4364" max="4596" width="8.8984375" style="30"/>
    <col min="4597" max="4597" width="3.09765625" style="30" customWidth="1"/>
    <col min="4598" max="4598" width="4.3984375" style="30" customWidth="1"/>
    <col min="4599" max="4599" width="26.59765625" style="30" customWidth="1"/>
    <col min="4600" max="4614" width="7.09765625" style="30" customWidth="1"/>
    <col min="4615" max="4615" width="8.5" style="30" customWidth="1"/>
    <col min="4616" max="4619" width="7.09765625" style="30" customWidth="1"/>
    <col min="4620" max="4852" width="8.8984375" style="30"/>
    <col min="4853" max="4853" width="3.09765625" style="30" customWidth="1"/>
    <col min="4854" max="4854" width="4.3984375" style="30" customWidth="1"/>
    <col min="4855" max="4855" width="26.59765625" style="30" customWidth="1"/>
    <col min="4856" max="4870" width="7.09765625" style="30" customWidth="1"/>
    <col min="4871" max="4871" width="8.5" style="30" customWidth="1"/>
    <col min="4872" max="4875" width="7.09765625" style="30" customWidth="1"/>
    <col min="4876" max="5108" width="8.8984375" style="30"/>
    <col min="5109" max="5109" width="3.09765625" style="30" customWidth="1"/>
    <col min="5110" max="5110" width="4.3984375" style="30" customWidth="1"/>
    <col min="5111" max="5111" width="26.59765625" style="30" customWidth="1"/>
    <col min="5112" max="5126" width="7.09765625" style="30" customWidth="1"/>
    <col min="5127" max="5127" width="8.5" style="30" customWidth="1"/>
    <col min="5128" max="5131" width="7.09765625" style="30" customWidth="1"/>
    <col min="5132" max="5364" width="8.8984375" style="30"/>
    <col min="5365" max="5365" width="3.09765625" style="30" customWidth="1"/>
    <col min="5366" max="5366" width="4.3984375" style="30" customWidth="1"/>
    <col min="5367" max="5367" width="26.59765625" style="30" customWidth="1"/>
    <col min="5368" max="5382" width="7.09765625" style="30" customWidth="1"/>
    <col min="5383" max="5383" width="8.5" style="30" customWidth="1"/>
    <col min="5384" max="5387" width="7.09765625" style="30" customWidth="1"/>
    <col min="5388" max="5620" width="8.8984375" style="30"/>
    <col min="5621" max="5621" width="3.09765625" style="30" customWidth="1"/>
    <col min="5622" max="5622" width="4.3984375" style="30" customWidth="1"/>
    <col min="5623" max="5623" width="26.59765625" style="30" customWidth="1"/>
    <col min="5624" max="5638" width="7.09765625" style="30" customWidth="1"/>
    <col min="5639" max="5639" width="8.5" style="30" customWidth="1"/>
    <col min="5640" max="5643" width="7.09765625" style="30" customWidth="1"/>
    <col min="5644" max="5876" width="8.8984375" style="30"/>
    <col min="5877" max="5877" width="3.09765625" style="30" customWidth="1"/>
    <col min="5878" max="5878" width="4.3984375" style="30" customWidth="1"/>
    <col min="5879" max="5879" width="26.59765625" style="30" customWidth="1"/>
    <col min="5880" max="5894" width="7.09765625" style="30" customWidth="1"/>
    <col min="5895" max="5895" width="8.5" style="30" customWidth="1"/>
    <col min="5896" max="5899" width="7.09765625" style="30" customWidth="1"/>
    <col min="5900" max="6132" width="8.8984375" style="30"/>
    <col min="6133" max="6133" width="3.09765625" style="30" customWidth="1"/>
    <col min="6134" max="6134" width="4.3984375" style="30" customWidth="1"/>
    <col min="6135" max="6135" width="26.59765625" style="30" customWidth="1"/>
    <col min="6136" max="6150" width="7.09765625" style="30" customWidth="1"/>
    <col min="6151" max="6151" width="8.5" style="30" customWidth="1"/>
    <col min="6152" max="6155" width="7.09765625" style="30" customWidth="1"/>
    <col min="6156" max="6388" width="8.8984375" style="30"/>
    <col min="6389" max="6389" width="3.09765625" style="30" customWidth="1"/>
    <col min="6390" max="6390" width="4.3984375" style="30" customWidth="1"/>
    <col min="6391" max="6391" width="26.59765625" style="30" customWidth="1"/>
    <col min="6392" max="6406" width="7.09765625" style="30" customWidth="1"/>
    <col min="6407" max="6407" width="8.5" style="30" customWidth="1"/>
    <col min="6408" max="6411" width="7.09765625" style="30" customWidth="1"/>
    <col min="6412" max="6644" width="8.8984375" style="30"/>
    <col min="6645" max="6645" width="3.09765625" style="30" customWidth="1"/>
    <col min="6646" max="6646" width="4.3984375" style="30" customWidth="1"/>
    <col min="6647" max="6647" width="26.59765625" style="30" customWidth="1"/>
    <col min="6648" max="6662" width="7.09765625" style="30" customWidth="1"/>
    <col min="6663" max="6663" width="8.5" style="30" customWidth="1"/>
    <col min="6664" max="6667" width="7.09765625" style="30" customWidth="1"/>
    <col min="6668" max="6900" width="8.8984375" style="30"/>
    <col min="6901" max="6901" width="3.09765625" style="30" customWidth="1"/>
    <col min="6902" max="6902" width="4.3984375" style="30" customWidth="1"/>
    <col min="6903" max="6903" width="26.59765625" style="30" customWidth="1"/>
    <col min="6904" max="6918" width="7.09765625" style="30" customWidth="1"/>
    <col min="6919" max="6919" width="8.5" style="30" customWidth="1"/>
    <col min="6920" max="6923" width="7.09765625" style="30" customWidth="1"/>
    <col min="6924" max="7156" width="8.8984375" style="30"/>
    <col min="7157" max="7157" width="3.09765625" style="30" customWidth="1"/>
    <col min="7158" max="7158" width="4.3984375" style="30" customWidth="1"/>
    <col min="7159" max="7159" width="26.59765625" style="30" customWidth="1"/>
    <col min="7160" max="7174" width="7.09765625" style="30" customWidth="1"/>
    <col min="7175" max="7175" width="8.5" style="30" customWidth="1"/>
    <col min="7176" max="7179" width="7.09765625" style="30" customWidth="1"/>
    <col min="7180" max="7412" width="8.8984375" style="30"/>
    <col min="7413" max="7413" width="3.09765625" style="30" customWidth="1"/>
    <col min="7414" max="7414" width="4.3984375" style="30" customWidth="1"/>
    <col min="7415" max="7415" width="26.59765625" style="30" customWidth="1"/>
    <col min="7416" max="7430" width="7.09765625" style="30" customWidth="1"/>
    <col min="7431" max="7431" width="8.5" style="30" customWidth="1"/>
    <col min="7432" max="7435" width="7.09765625" style="30" customWidth="1"/>
    <col min="7436" max="7668" width="8.8984375" style="30"/>
    <col min="7669" max="7669" width="3.09765625" style="30" customWidth="1"/>
    <col min="7670" max="7670" width="4.3984375" style="30" customWidth="1"/>
    <col min="7671" max="7671" width="26.59765625" style="30" customWidth="1"/>
    <col min="7672" max="7686" width="7.09765625" style="30" customWidth="1"/>
    <col min="7687" max="7687" width="8.5" style="30" customWidth="1"/>
    <col min="7688" max="7691" width="7.09765625" style="30" customWidth="1"/>
    <col min="7692" max="7924" width="8.8984375" style="30"/>
    <col min="7925" max="7925" width="3.09765625" style="30" customWidth="1"/>
    <col min="7926" max="7926" width="4.3984375" style="30" customWidth="1"/>
    <col min="7927" max="7927" width="26.59765625" style="30" customWidth="1"/>
    <col min="7928" max="7942" width="7.09765625" style="30" customWidth="1"/>
    <col min="7943" max="7943" width="8.5" style="30" customWidth="1"/>
    <col min="7944" max="7947" width="7.09765625" style="30" customWidth="1"/>
    <col min="7948" max="8180" width="8.8984375" style="30"/>
    <col min="8181" max="8181" width="3.09765625" style="30" customWidth="1"/>
    <col min="8182" max="8182" width="4.3984375" style="30" customWidth="1"/>
    <col min="8183" max="8183" width="26.59765625" style="30" customWidth="1"/>
    <col min="8184" max="8198" width="7.09765625" style="30" customWidth="1"/>
    <col min="8199" max="8199" width="8.5" style="30" customWidth="1"/>
    <col min="8200" max="8203" width="7.09765625" style="30" customWidth="1"/>
    <col min="8204" max="8436" width="8.8984375" style="30"/>
    <col min="8437" max="8437" width="3.09765625" style="30" customWidth="1"/>
    <col min="8438" max="8438" width="4.3984375" style="30" customWidth="1"/>
    <col min="8439" max="8439" width="26.59765625" style="30" customWidth="1"/>
    <col min="8440" max="8454" width="7.09765625" style="30" customWidth="1"/>
    <col min="8455" max="8455" width="8.5" style="30" customWidth="1"/>
    <col min="8456" max="8459" width="7.09765625" style="30" customWidth="1"/>
    <col min="8460" max="8692" width="8.8984375" style="30"/>
    <col min="8693" max="8693" width="3.09765625" style="30" customWidth="1"/>
    <col min="8694" max="8694" width="4.3984375" style="30" customWidth="1"/>
    <col min="8695" max="8695" width="26.59765625" style="30" customWidth="1"/>
    <col min="8696" max="8710" width="7.09765625" style="30" customWidth="1"/>
    <col min="8711" max="8711" width="8.5" style="30" customWidth="1"/>
    <col min="8712" max="8715" width="7.09765625" style="30" customWidth="1"/>
    <col min="8716" max="8948" width="8.8984375" style="30"/>
    <col min="8949" max="8949" width="3.09765625" style="30" customWidth="1"/>
    <col min="8950" max="8950" width="4.3984375" style="30" customWidth="1"/>
    <col min="8951" max="8951" width="26.59765625" style="30" customWidth="1"/>
    <col min="8952" max="8966" width="7.09765625" style="30" customWidth="1"/>
    <col min="8967" max="8967" width="8.5" style="30" customWidth="1"/>
    <col min="8968" max="8971" width="7.09765625" style="30" customWidth="1"/>
    <col min="8972" max="9204" width="8.8984375" style="30"/>
    <col min="9205" max="9205" width="3.09765625" style="30" customWidth="1"/>
    <col min="9206" max="9206" width="4.3984375" style="30" customWidth="1"/>
    <col min="9207" max="9207" width="26.59765625" style="30" customWidth="1"/>
    <col min="9208" max="9222" width="7.09765625" style="30" customWidth="1"/>
    <col min="9223" max="9223" width="8.5" style="30" customWidth="1"/>
    <col min="9224" max="9227" width="7.09765625" style="30" customWidth="1"/>
    <col min="9228" max="9460" width="8.8984375" style="30"/>
    <col min="9461" max="9461" width="3.09765625" style="30" customWidth="1"/>
    <col min="9462" max="9462" width="4.3984375" style="30" customWidth="1"/>
    <col min="9463" max="9463" width="26.59765625" style="30" customWidth="1"/>
    <col min="9464" max="9478" width="7.09765625" style="30" customWidth="1"/>
    <col min="9479" max="9479" width="8.5" style="30" customWidth="1"/>
    <col min="9480" max="9483" width="7.09765625" style="30" customWidth="1"/>
    <col min="9484" max="9716" width="8.8984375" style="30"/>
    <col min="9717" max="9717" width="3.09765625" style="30" customWidth="1"/>
    <col min="9718" max="9718" width="4.3984375" style="30" customWidth="1"/>
    <col min="9719" max="9719" width="26.59765625" style="30" customWidth="1"/>
    <col min="9720" max="9734" width="7.09765625" style="30" customWidth="1"/>
    <col min="9735" max="9735" width="8.5" style="30" customWidth="1"/>
    <col min="9736" max="9739" width="7.09765625" style="30" customWidth="1"/>
    <col min="9740" max="9972" width="8.8984375" style="30"/>
    <col min="9973" max="9973" width="3.09765625" style="30" customWidth="1"/>
    <col min="9974" max="9974" width="4.3984375" style="30" customWidth="1"/>
    <col min="9975" max="9975" width="26.59765625" style="30" customWidth="1"/>
    <col min="9976" max="9990" width="7.09765625" style="30" customWidth="1"/>
    <col min="9991" max="9991" width="8.5" style="30" customWidth="1"/>
    <col min="9992" max="9995" width="7.09765625" style="30" customWidth="1"/>
    <col min="9996" max="10228" width="8.8984375" style="30"/>
    <col min="10229" max="10229" width="3.09765625" style="30" customWidth="1"/>
    <col min="10230" max="10230" width="4.3984375" style="30" customWidth="1"/>
    <col min="10231" max="10231" width="26.59765625" style="30" customWidth="1"/>
    <col min="10232" max="10246" width="7.09765625" style="30" customWidth="1"/>
    <col min="10247" max="10247" width="8.5" style="30" customWidth="1"/>
    <col min="10248" max="10251" width="7.09765625" style="30" customWidth="1"/>
    <col min="10252" max="10484" width="8.8984375" style="30"/>
    <col min="10485" max="10485" width="3.09765625" style="30" customWidth="1"/>
    <col min="10486" max="10486" width="4.3984375" style="30" customWidth="1"/>
    <col min="10487" max="10487" width="26.59765625" style="30" customWidth="1"/>
    <col min="10488" max="10502" width="7.09765625" style="30" customWidth="1"/>
    <col min="10503" max="10503" width="8.5" style="30" customWidth="1"/>
    <col min="10504" max="10507" width="7.09765625" style="30" customWidth="1"/>
    <col min="10508" max="10740" width="8.8984375" style="30"/>
    <col min="10741" max="10741" width="3.09765625" style="30" customWidth="1"/>
    <col min="10742" max="10742" width="4.3984375" style="30" customWidth="1"/>
    <col min="10743" max="10743" width="26.59765625" style="30" customWidth="1"/>
    <col min="10744" max="10758" width="7.09765625" style="30" customWidth="1"/>
    <col min="10759" max="10759" width="8.5" style="30" customWidth="1"/>
    <col min="10760" max="10763" width="7.09765625" style="30" customWidth="1"/>
    <col min="10764" max="10996" width="8.8984375" style="30"/>
    <col min="10997" max="10997" width="3.09765625" style="30" customWidth="1"/>
    <col min="10998" max="10998" width="4.3984375" style="30" customWidth="1"/>
    <col min="10999" max="10999" width="26.59765625" style="30" customWidth="1"/>
    <col min="11000" max="11014" width="7.09765625" style="30" customWidth="1"/>
    <col min="11015" max="11015" width="8.5" style="30" customWidth="1"/>
    <col min="11016" max="11019" width="7.09765625" style="30" customWidth="1"/>
    <col min="11020" max="11252" width="8.8984375" style="30"/>
    <col min="11253" max="11253" width="3.09765625" style="30" customWidth="1"/>
    <col min="11254" max="11254" width="4.3984375" style="30" customWidth="1"/>
    <col min="11255" max="11255" width="26.59765625" style="30" customWidth="1"/>
    <col min="11256" max="11270" width="7.09765625" style="30" customWidth="1"/>
    <col min="11271" max="11271" width="8.5" style="30" customWidth="1"/>
    <col min="11272" max="11275" width="7.09765625" style="30" customWidth="1"/>
    <col min="11276" max="11508" width="8.8984375" style="30"/>
    <col min="11509" max="11509" width="3.09765625" style="30" customWidth="1"/>
    <col min="11510" max="11510" width="4.3984375" style="30" customWidth="1"/>
    <col min="11511" max="11511" width="26.59765625" style="30" customWidth="1"/>
    <col min="11512" max="11526" width="7.09765625" style="30" customWidth="1"/>
    <col min="11527" max="11527" width="8.5" style="30" customWidth="1"/>
    <col min="11528" max="11531" width="7.09765625" style="30" customWidth="1"/>
    <col min="11532" max="11764" width="8.8984375" style="30"/>
    <col min="11765" max="11765" width="3.09765625" style="30" customWidth="1"/>
    <col min="11766" max="11766" width="4.3984375" style="30" customWidth="1"/>
    <col min="11767" max="11767" width="26.59765625" style="30" customWidth="1"/>
    <col min="11768" max="11782" width="7.09765625" style="30" customWidth="1"/>
    <col min="11783" max="11783" width="8.5" style="30" customWidth="1"/>
    <col min="11784" max="11787" width="7.09765625" style="30" customWidth="1"/>
    <col min="11788" max="12020" width="8.8984375" style="30"/>
    <col min="12021" max="12021" width="3.09765625" style="30" customWidth="1"/>
    <col min="12022" max="12022" width="4.3984375" style="30" customWidth="1"/>
    <col min="12023" max="12023" width="26.59765625" style="30" customWidth="1"/>
    <col min="12024" max="12038" width="7.09765625" style="30" customWidth="1"/>
    <col min="12039" max="12039" width="8.5" style="30" customWidth="1"/>
    <col min="12040" max="12043" width="7.09765625" style="30" customWidth="1"/>
    <col min="12044" max="12276" width="8.8984375" style="30"/>
    <col min="12277" max="12277" width="3.09765625" style="30" customWidth="1"/>
    <col min="12278" max="12278" width="4.3984375" style="30" customWidth="1"/>
    <col min="12279" max="12279" width="26.59765625" style="30" customWidth="1"/>
    <col min="12280" max="12294" width="7.09765625" style="30" customWidth="1"/>
    <col min="12295" max="12295" width="8.5" style="30" customWidth="1"/>
    <col min="12296" max="12299" width="7.09765625" style="30" customWidth="1"/>
    <col min="12300" max="12532" width="8.8984375" style="30"/>
    <col min="12533" max="12533" width="3.09765625" style="30" customWidth="1"/>
    <col min="12534" max="12534" width="4.3984375" style="30" customWidth="1"/>
    <col min="12535" max="12535" width="26.59765625" style="30" customWidth="1"/>
    <col min="12536" max="12550" width="7.09765625" style="30" customWidth="1"/>
    <col min="12551" max="12551" width="8.5" style="30" customWidth="1"/>
    <col min="12552" max="12555" width="7.09765625" style="30" customWidth="1"/>
    <col min="12556" max="12788" width="8.8984375" style="30"/>
    <col min="12789" max="12789" width="3.09765625" style="30" customWidth="1"/>
    <col min="12790" max="12790" width="4.3984375" style="30" customWidth="1"/>
    <col min="12791" max="12791" width="26.59765625" style="30" customWidth="1"/>
    <col min="12792" max="12806" width="7.09765625" style="30" customWidth="1"/>
    <col min="12807" max="12807" width="8.5" style="30" customWidth="1"/>
    <col min="12808" max="12811" width="7.09765625" style="30" customWidth="1"/>
    <col min="12812" max="13044" width="8.8984375" style="30"/>
    <col min="13045" max="13045" width="3.09765625" style="30" customWidth="1"/>
    <col min="13046" max="13046" width="4.3984375" style="30" customWidth="1"/>
    <col min="13047" max="13047" width="26.59765625" style="30" customWidth="1"/>
    <col min="13048" max="13062" width="7.09765625" style="30" customWidth="1"/>
    <col min="13063" max="13063" width="8.5" style="30" customWidth="1"/>
    <col min="13064" max="13067" width="7.09765625" style="30" customWidth="1"/>
    <col min="13068" max="13300" width="8.8984375" style="30"/>
    <col min="13301" max="13301" width="3.09765625" style="30" customWidth="1"/>
    <col min="13302" max="13302" width="4.3984375" style="30" customWidth="1"/>
    <col min="13303" max="13303" width="26.59765625" style="30" customWidth="1"/>
    <col min="13304" max="13318" width="7.09765625" style="30" customWidth="1"/>
    <col min="13319" max="13319" width="8.5" style="30" customWidth="1"/>
    <col min="13320" max="13323" width="7.09765625" style="30" customWidth="1"/>
    <col min="13324" max="13556" width="8.8984375" style="30"/>
    <col min="13557" max="13557" width="3.09765625" style="30" customWidth="1"/>
    <col min="13558" max="13558" width="4.3984375" style="30" customWidth="1"/>
    <col min="13559" max="13559" width="26.59765625" style="30" customWidth="1"/>
    <col min="13560" max="13574" width="7.09765625" style="30" customWidth="1"/>
    <col min="13575" max="13575" width="8.5" style="30" customWidth="1"/>
    <col min="13576" max="13579" width="7.09765625" style="30" customWidth="1"/>
    <col min="13580" max="13812" width="8.8984375" style="30"/>
    <col min="13813" max="13813" width="3.09765625" style="30" customWidth="1"/>
    <col min="13814" max="13814" width="4.3984375" style="30" customWidth="1"/>
    <col min="13815" max="13815" width="26.59765625" style="30" customWidth="1"/>
    <col min="13816" max="13830" width="7.09765625" style="30" customWidth="1"/>
    <col min="13831" max="13831" width="8.5" style="30" customWidth="1"/>
    <col min="13832" max="13835" width="7.09765625" style="30" customWidth="1"/>
    <col min="13836" max="14068" width="8.8984375" style="30"/>
    <col min="14069" max="14069" width="3.09765625" style="30" customWidth="1"/>
    <col min="14070" max="14070" width="4.3984375" style="30" customWidth="1"/>
    <col min="14071" max="14071" width="26.59765625" style="30" customWidth="1"/>
    <col min="14072" max="14086" width="7.09765625" style="30" customWidth="1"/>
    <col min="14087" max="14087" width="8.5" style="30" customWidth="1"/>
    <col min="14088" max="14091" width="7.09765625" style="30" customWidth="1"/>
    <col min="14092" max="14324" width="8.8984375" style="30"/>
    <col min="14325" max="14325" width="3.09765625" style="30" customWidth="1"/>
    <col min="14326" max="14326" width="4.3984375" style="30" customWidth="1"/>
    <col min="14327" max="14327" width="26.59765625" style="30" customWidth="1"/>
    <col min="14328" max="14342" width="7.09765625" style="30" customWidth="1"/>
    <col min="14343" max="14343" width="8.5" style="30" customWidth="1"/>
    <col min="14344" max="14347" width="7.09765625" style="30" customWidth="1"/>
    <col min="14348" max="14580" width="8.8984375" style="30"/>
    <col min="14581" max="14581" width="3.09765625" style="30" customWidth="1"/>
    <col min="14582" max="14582" width="4.3984375" style="30" customWidth="1"/>
    <col min="14583" max="14583" width="26.59765625" style="30" customWidth="1"/>
    <col min="14584" max="14598" width="7.09765625" style="30" customWidth="1"/>
    <col min="14599" max="14599" width="8.5" style="30" customWidth="1"/>
    <col min="14600" max="14603" width="7.09765625" style="30" customWidth="1"/>
    <col min="14604" max="14836" width="8.8984375" style="30"/>
    <col min="14837" max="14837" width="3.09765625" style="30" customWidth="1"/>
    <col min="14838" max="14838" width="4.3984375" style="30" customWidth="1"/>
    <col min="14839" max="14839" width="26.59765625" style="30" customWidth="1"/>
    <col min="14840" max="14854" width="7.09765625" style="30" customWidth="1"/>
    <col min="14855" max="14855" width="8.5" style="30" customWidth="1"/>
    <col min="14856" max="14859" width="7.09765625" style="30" customWidth="1"/>
    <col min="14860" max="15092" width="8.8984375" style="30"/>
    <col min="15093" max="15093" width="3.09765625" style="30" customWidth="1"/>
    <col min="15094" max="15094" width="4.3984375" style="30" customWidth="1"/>
    <col min="15095" max="15095" width="26.59765625" style="30" customWidth="1"/>
    <col min="15096" max="15110" width="7.09765625" style="30" customWidth="1"/>
    <col min="15111" max="15111" width="8.5" style="30" customWidth="1"/>
    <col min="15112" max="15115" width="7.09765625" style="30" customWidth="1"/>
    <col min="15116" max="15348" width="8.8984375" style="30"/>
    <col min="15349" max="15349" width="3.09765625" style="30" customWidth="1"/>
    <col min="15350" max="15350" width="4.3984375" style="30" customWidth="1"/>
    <col min="15351" max="15351" width="26.59765625" style="30" customWidth="1"/>
    <col min="15352" max="15366" width="7.09765625" style="30" customWidth="1"/>
    <col min="15367" max="15367" width="8.5" style="30" customWidth="1"/>
    <col min="15368" max="15371" width="7.09765625" style="30" customWidth="1"/>
    <col min="15372" max="15604" width="8.8984375" style="30"/>
    <col min="15605" max="15605" width="3.09765625" style="30" customWidth="1"/>
    <col min="15606" max="15606" width="4.3984375" style="30" customWidth="1"/>
    <col min="15607" max="15607" width="26.59765625" style="30" customWidth="1"/>
    <col min="15608" max="15622" width="7.09765625" style="30" customWidth="1"/>
    <col min="15623" max="15623" width="8.5" style="30" customWidth="1"/>
    <col min="15624" max="15627" width="7.09765625" style="30" customWidth="1"/>
    <col min="15628" max="15860" width="8.8984375" style="30"/>
    <col min="15861" max="15861" width="3.09765625" style="30" customWidth="1"/>
    <col min="15862" max="15862" width="4.3984375" style="30" customWidth="1"/>
    <col min="15863" max="15863" width="26.59765625" style="30" customWidth="1"/>
    <col min="15864" max="15878" width="7.09765625" style="30" customWidth="1"/>
    <col min="15879" max="15879" width="8.5" style="30" customWidth="1"/>
    <col min="15880" max="15883" width="7.09765625" style="30" customWidth="1"/>
    <col min="15884" max="16116" width="8.8984375" style="30"/>
    <col min="16117" max="16117" width="3.09765625" style="30" customWidth="1"/>
    <col min="16118" max="16118" width="4.3984375" style="30" customWidth="1"/>
    <col min="16119" max="16119" width="26.59765625" style="30" customWidth="1"/>
    <col min="16120" max="16134" width="7.09765625" style="30" customWidth="1"/>
    <col min="16135" max="16135" width="8.5" style="30" customWidth="1"/>
    <col min="16136" max="16139" width="7.09765625" style="30" customWidth="1"/>
    <col min="16140" max="16384" width="8.8984375" style="30"/>
  </cols>
  <sheetData>
    <row r="1" spans="1:13" ht="18" customHeight="1" x14ac:dyDescent="0.3">
      <c r="A1" s="180" t="s">
        <v>163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3" ht="18" customHeight="1" x14ac:dyDescent="0.3">
      <c r="A2" s="180" t="s">
        <v>33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3" ht="18" customHeight="1" x14ac:dyDescent="0.3">
      <c r="A3" s="181" t="s">
        <v>11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3" ht="18" customHeight="1" x14ac:dyDescent="0.3">
      <c r="A4" s="182" t="s">
        <v>202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3" ht="25.5" customHeight="1" x14ac:dyDescent="0.3">
      <c r="A5" s="183" t="s">
        <v>168</v>
      </c>
      <c r="B5" s="183" t="s">
        <v>169</v>
      </c>
      <c r="C5" s="183" t="s">
        <v>170</v>
      </c>
      <c r="D5" s="183" t="s">
        <v>0</v>
      </c>
      <c r="E5" s="184" t="s">
        <v>167</v>
      </c>
      <c r="F5" s="184" t="s">
        <v>166</v>
      </c>
      <c r="G5" s="184" t="s">
        <v>165</v>
      </c>
      <c r="H5" s="185" t="s">
        <v>164</v>
      </c>
      <c r="I5" s="185" t="s">
        <v>97</v>
      </c>
      <c r="J5" s="185" t="s">
        <v>162</v>
      </c>
      <c r="K5" s="186" t="s">
        <v>190</v>
      </c>
    </row>
    <row r="6" spans="1:13" ht="52.5" customHeight="1" x14ac:dyDescent="0.3">
      <c r="A6" s="183"/>
      <c r="B6" s="183"/>
      <c r="C6" s="183"/>
      <c r="D6" s="183"/>
      <c r="E6" s="184"/>
      <c r="F6" s="184"/>
      <c r="G6" s="184"/>
      <c r="H6" s="185"/>
      <c r="I6" s="185"/>
      <c r="J6" s="185"/>
      <c r="K6" s="187"/>
    </row>
    <row r="7" spans="1:13" ht="15.75" customHeight="1" x14ac:dyDescent="0.3">
      <c r="A7" s="183" t="s">
        <v>191</v>
      </c>
      <c r="B7" s="183" t="s">
        <v>171</v>
      </c>
      <c r="C7" s="183" t="s">
        <v>180</v>
      </c>
      <c r="D7" s="198" t="s">
        <v>12</v>
      </c>
      <c r="E7" s="8">
        <v>1</v>
      </c>
      <c r="F7" s="83" t="s">
        <v>46</v>
      </c>
      <c r="G7" s="124" t="s">
        <v>48</v>
      </c>
      <c r="H7" s="68" t="s">
        <v>112</v>
      </c>
      <c r="I7" s="125" t="s">
        <v>172</v>
      </c>
      <c r="J7" s="125"/>
      <c r="K7" s="64">
        <v>5</v>
      </c>
    </row>
    <row r="8" spans="1:13" ht="15.75" customHeight="1" x14ac:dyDescent="0.3">
      <c r="A8" s="183"/>
      <c r="B8" s="183"/>
      <c r="C8" s="183"/>
      <c r="D8" s="198"/>
      <c r="E8" s="6">
        <v>2</v>
      </c>
      <c r="F8" s="83" t="s">
        <v>46</v>
      </c>
      <c r="G8" s="124" t="s">
        <v>48</v>
      </c>
      <c r="H8" s="68" t="s">
        <v>114</v>
      </c>
      <c r="I8" s="76" t="s">
        <v>173</v>
      </c>
      <c r="J8" s="76"/>
      <c r="K8" s="119">
        <v>6</v>
      </c>
    </row>
    <row r="9" spans="1:13" ht="15.75" customHeight="1" x14ac:dyDescent="0.3">
      <c r="A9" s="183"/>
      <c r="B9" s="183"/>
      <c r="C9" s="183"/>
      <c r="D9" s="198"/>
      <c r="E9" s="8">
        <v>3</v>
      </c>
      <c r="F9" s="83" t="s">
        <v>46</v>
      </c>
      <c r="G9" s="124" t="s">
        <v>46</v>
      </c>
      <c r="H9" s="68" t="s">
        <v>116</v>
      </c>
      <c r="I9" s="71" t="s">
        <v>77</v>
      </c>
      <c r="J9" s="71"/>
      <c r="K9" s="64">
        <v>5</v>
      </c>
    </row>
    <row r="10" spans="1:13" ht="15.75" customHeight="1" x14ac:dyDescent="0.3">
      <c r="A10" s="183"/>
      <c r="B10" s="183"/>
      <c r="C10" s="183"/>
      <c r="D10" s="198"/>
      <c r="E10" s="8">
        <v>4</v>
      </c>
      <c r="F10" s="85" t="s">
        <v>46</v>
      </c>
      <c r="G10" s="124" t="s">
        <v>47</v>
      </c>
      <c r="H10" s="65" t="s">
        <v>117</v>
      </c>
      <c r="I10" s="72" t="s">
        <v>78</v>
      </c>
      <c r="J10" s="72"/>
      <c r="K10" s="64">
        <v>6</v>
      </c>
    </row>
    <row r="11" spans="1:13" ht="15.75" customHeight="1" x14ac:dyDescent="0.3">
      <c r="A11" s="183"/>
      <c r="B11" s="183"/>
      <c r="C11" s="183"/>
      <c r="D11" s="198"/>
      <c r="E11" s="57">
        <v>5</v>
      </c>
      <c r="F11" s="86" t="s">
        <v>46</v>
      </c>
      <c r="G11" s="124" t="s">
        <v>47</v>
      </c>
      <c r="H11" s="80" t="s">
        <v>91</v>
      </c>
      <c r="I11" s="53" t="s">
        <v>79</v>
      </c>
      <c r="J11" s="126"/>
      <c r="K11" s="120">
        <v>4</v>
      </c>
    </row>
    <row r="12" spans="1:13" ht="15.75" customHeight="1" x14ac:dyDescent="0.3">
      <c r="A12" s="183"/>
      <c r="B12" s="183"/>
      <c r="C12" s="183"/>
      <c r="D12" s="198"/>
      <c r="E12" s="200">
        <v>6</v>
      </c>
      <c r="F12" s="188" t="s">
        <v>49</v>
      </c>
      <c r="G12" s="190" t="s">
        <v>50</v>
      </c>
      <c r="H12" s="66" t="s">
        <v>58</v>
      </c>
      <c r="I12" s="81" t="s">
        <v>80</v>
      </c>
      <c r="J12" s="127"/>
      <c r="K12" s="192">
        <v>4</v>
      </c>
    </row>
    <row r="13" spans="1:13" ht="15.75" customHeight="1" x14ac:dyDescent="0.3">
      <c r="A13" s="183"/>
      <c r="B13" s="183"/>
      <c r="C13" s="183"/>
      <c r="D13" s="198"/>
      <c r="E13" s="201"/>
      <c r="F13" s="189"/>
      <c r="G13" s="191"/>
      <c r="H13" s="82" t="s">
        <v>52</v>
      </c>
      <c r="I13" s="75" t="s">
        <v>13</v>
      </c>
      <c r="J13" s="128"/>
      <c r="K13" s="193"/>
      <c r="M13" s="45"/>
    </row>
    <row r="14" spans="1:13" ht="15" customHeight="1" x14ac:dyDescent="0.3">
      <c r="A14" s="183"/>
      <c r="B14" s="183"/>
      <c r="C14" s="183"/>
      <c r="D14" s="199"/>
      <c r="E14" s="143"/>
      <c r="F14" s="143"/>
      <c r="G14" s="143"/>
      <c r="H14" s="143"/>
      <c r="I14" s="144"/>
      <c r="J14" s="144"/>
      <c r="K14" s="143">
        <f>SUM(K7:K13)</f>
        <v>30</v>
      </c>
    </row>
    <row r="15" spans="1:13" ht="15.75" customHeight="1" x14ac:dyDescent="0.3">
      <c r="A15" s="183"/>
      <c r="B15" s="183"/>
      <c r="C15" s="183"/>
      <c r="D15" s="198" t="s">
        <v>14</v>
      </c>
      <c r="E15" s="6">
        <v>7</v>
      </c>
      <c r="F15" s="83" t="s">
        <v>46</v>
      </c>
      <c r="G15" s="124" t="s">
        <v>48</v>
      </c>
      <c r="H15" s="68" t="s">
        <v>107</v>
      </c>
      <c r="I15" s="125" t="s">
        <v>174</v>
      </c>
      <c r="J15" s="125"/>
      <c r="K15" s="119">
        <v>5</v>
      </c>
    </row>
    <row r="16" spans="1:13" ht="15.75" customHeight="1" x14ac:dyDescent="0.3">
      <c r="A16" s="183"/>
      <c r="B16" s="183"/>
      <c r="C16" s="183"/>
      <c r="D16" s="198"/>
      <c r="E16" s="6">
        <v>8</v>
      </c>
      <c r="F16" s="83" t="s">
        <v>46</v>
      </c>
      <c r="G16" s="124" t="s">
        <v>48</v>
      </c>
      <c r="H16" s="68" t="s">
        <v>95</v>
      </c>
      <c r="I16" s="76" t="s">
        <v>175</v>
      </c>
      <c r="J16" s="76"/>
      <c r="K16" s="119">
        <v>5</v>
      </c>
    </row>
    <row r="17" spans="1:11" ht="15.75" customHeight="1" x14ac:dyDescent="0.3">
      <c r="A17" s="183"/>
      <c r="B17" s="183"/>
      <c r="C17" s="183"/>
      <c r="D17" s="198"/>
      <c r="E17" s="6">
        <v>9</v>
      </c>
      <c r="F17" s="83" t="s">
        <v>46</v>
      </c>
      <c r="G17" s="124" t="s">
        <v>47</v>
      </c>
      <c r="H17" s="129" t="s">
        <v>176</v>
      </c>
      <c r="I17" s="77" t="s">
        <v>59</v>
      </c>
      <c r="J17" s="77"/>
      <c r="K17" s="119">
        <v>4</v>
      </c>
    </row>
    <row r="18" spans="1:11" ht="25.5" customHeight="1" x14ac:dyDescent="0.3">
      <c r="A18" s="183"/>
      <c r="B18" s="183"/>
      <c r="C18" s="183"/>
      <c r="D18" s="198"/>
      <c r="E18" s="8">
        <v>10</v>
      </c>
      <c r="F18" s="83" t="s">
        <v>46</v>
      </c>
      <c r="G18" s="124" t="s">
        <v>47</v>
      </c>
      <c r="H18" s="65" t="s">
        <v>183</v>
      </c>
      <c r="I18" s="72" t="s">
        <v>81</v>
      </c>
      <c r="J18" s="72" t="s">
        <v>192</v>
      </c>
      <c r="K18" s="64">
        <v>6</v>
      </c>
    </row>
    <row r="19" spans="1:11" ht="15.75" customHeight="1" x14ac:dyDescent="0.3">
      <c r="A19" s="183"/>
      <c r="B19" s="183"/>
      <c r="C19" s="183"/>
      <c r="D19" s="198"/>
      <c r="E19" s="8">
        <v>11</v>
      </c>
      <c r="F19" s="83" t="s">
        <v>46</v>
      </c>
      <c r="G19" s="124" t="s">
        <v>47</v>
      </c>
      <c r="H19" s="65" t="s">
        <v>82</v>
      </c>
      <c r="I19" s="53" t="s">
        <v>83</v>
      </c>
      <c r="J19" s="53"/>
      <c r="K19" s="64">
        <v>6</v>
      </c>
    </row>
    <row r="20" spans="1:11" ht="15.75" customHeight="1" x14ac:dyDescent="0.3">
      <c r="A20" s="183"/>
      <c r="B20" s="183"/>
      <c r="C20" s="183"/>
      <c r="D20" s="198"/>
      <c r="E20" s="57">
        <v>12</v>
      </c>
      <c r="F20" s="87" t="s">
        <v>46</v>
      </c>
      <c r="G20" s="131" t="s">
        <v>50</v>
      </c>
      <c r="H20" s="22" t="s">
        <v>53</v>
      </c>
      <c r="I20" s="78" t="s">
        <v>19</v>
      </c>
      <c r="J20" s="132"/>
      <c r="K20" s="121">
        <v>4</v>
      </c>
    </row>
    <row r="21" spans="1:11" ht="15" customHeight="1" x14ac:dyDescent="0.3">
      <c r="A21" s="183"/>
      <c r="B21" s="183"/>
      <c r="C21" s="183"/>
      <c r="D21" s="198"/>
      <c r="E21" s="143"/>
      <c r="F21" s="143"/>
      <c r="G21" s="143"/>
      <c r="H21" s="143"/>
      <c r="I21" s="144"/>
      <c r="J21" s="144"/>
      <c r="K21" s="143">
        <f>SUM(K15:K20)</f>
        <v>30</v>
      </c>
    </row>
    <row r="22" spans="1:11" ht="15" customHeight="1" x14ac:dyDescent="0.3">
      <c r="A22" s="183"/>
      <c r="B22" s="183"/>
      <c r="C22" s="141"/>
      <c r="D22" s="141"/>
      <c r="E22" s="11"/>
      <c r="F22" s="11"/>
      <c r="G22" s="11"/>
      <c r="H22" s="11"/>
      <c r="I22" s="12"/>
      <c r="J22" s="12"/>
      <c r="K22" s="11">
        <f>SUM(K14,K21)</f>
        <v>60</v>
      </c>
    </row>
    <row r="23" spans="1:11" ht="15.75" customHeight="1" x14ac:dyDescent="0.3">
      <c r="A23" s="183"/>
      <c r="B23" s="183"/>
      <c r="C23" s="183" t="s">
        <v>181</v>
      </c>
      <c r="D23" s="183" t="s">
        <v>12</v>
      </c>
      <c r="E23" s="8">
        <v>1</v>
      </c>
      <c r="F23" s="83" t="s">
        <v>46</v>
      </c>
      <c r="G23" s="124" t="s">
        <v>46</v>
      </c>
      <c r="H23" s="68" t="s">
        <v>101</v>
      </c>
      <c r="I23" s="71" t="s">
        <v>84</v>
      </c>
      <c r="J23" s="71" t="s">
        <v>77</v>
      </c>
      <c r="K23" s="64">
        <v>5</v>
      </c>
    </row>
    <row r="24" spans="1:11" ht="15.75" customHeight="1" x14ac:dyDescent="0.3">
      <c r="A24" s="183"/>
      <c r="B24" s="183"/>
      <c r="C24" s="183"/>
      <c r="D24" s="183"/>
      <c r="E24" s="8">
        <v>2</v>
      </c>
      <c r="F24" s="83" t="s">
        <v>46</v>
      </c>
      <c r="G24" s="124" t="s">
        <v>47</v>
      </c>
      <c r="H24" s="65" t="s">
        <v>76</v>
      </c>
      <c r="I24" s="72" t="s">
        <v>25</v>
      </c>
      <c r="J24" s="72"/>
      <c r="K24" s="64">
        <v>5</v>
      </c>
    </row>
    <row r="25" spans="1:11" ht="25.5" customHeight="1" x14ac:dyDescent="0.3">
      <c r="A25" s="183"/>
      <c r="B25" s="183"/>
      <c r="C25" s="183"/>
      <c r="D25" s="183"/>
      <c r="E25" s="8">
        <v>3</v>
      </c>
      <c r="F25" s="83" t="s">
        <v>46</v>
      </c>
      <c r="G25" s="124" t="s">
        <v>47</v>
      </c>
      <c r="H25" s="130" t="s">
        <v>184</v>
      </c>
      <c r="I25" s="53" t="s">
        <v>85</v>
      </c>
      <c r="J25" s="53"/>
      <c r="K25" s="64">
        <v>6</v>
      </c>
    </row>
    <row r="26" spans="1:11" ht="15.75" customHeight="1" x14ac:dyDescent="0.3">
      <c r="A26" s="183"/>
      <c r="B26" s="183"/>
      <c r="C26" s="183"/>
      <c r="D26" s="183"/>
      <c r="E26" s="8">
        <v>4</v>
      </c>
      <c r="F26" s="83" t="s">
        <v>46</v>
      </c>
      <c r="G26" s="124" t="s">
        <v>47</v>
      </c>
      <c r="H26" s="69" t="s">
        <v>177</v>
      </c>
      <c r="I26" s="73" t="s">
        <v>86</v>
      </c>
      <c r="J26" s="73"/>
      <c r="K26" s="64">
        <v>6</v>
      </c>
    </row>
    <row r="27" spans="1:11" ht="15" customHeight="1" x14ac:dyDescent="0.3">
      <c r="A27" s="183"/>
      <c r="B27" s="183"/>
      <c r="C27" s="183"/>
      <c r="D27" s="183"/>
      <c r="E27" s="8">
        <v>5</v>
      </c>
      <c r="F27" s="83" t="s">
        <v>46</v>
      </c>
      <c r="G27" s="133" t="s">
        <v>47</v>
      </c>
      <c r="H27" s="69" t="s">
        <v>87</v>
      </c>
      <c r="I27" s="73" t="s">
        <v>60</v>
      </c>
      <c r="J27" s="73"/>
      <c r="K27" s="64">
        <v>4</v>
      </c>
    </row>
    <row r="28" spans="1:11" ht="15.75" customHeight="1" x14ac:dyDescent="0.3">
      <c r="A28" s="183"/>
      <c r="B28" s="183"/>
      <c r="C28" s="183"/>
      <c r="D28" s="183"/>
      <c r="E28" s="200">
        <v>6</v>
      </c>
      <c r="F28" s="188" t="s">
        <v>49</v>
      </c>
      <c r="G28" s="190" t="s">
        <v>50</v>
      </c>
      <c r="H28" s="66" t="s">
        <v>104</v>
      </c>
      <c r="I28" s="74" t="s">
        <v>88</v>
      </c>
      <c r="J28" s="134"/>
      <c r="K28" s="192">
        <v>4</v>
      </c>
    </row>
    <row r="29" spans="1:11" ht="15.75" customHeight="1" x14ac:dyDescent="0.3">
      <c r="A29" s="183"/>
      <c r="B29" s="183"/>
      <c r="C29" s="183"/>
      <c r="D29" s="183"/>
      <c r="E29" s="201"/>
      <c r="F29" s="189"/>
      <c r="G29" s="191"/>
      <c r="H29" s="66" t="s">
        <v>94</v>
      </c>
      <c r="I29" s="75" t="s">
        <v>90</v>
      </c>
      <c r="J29" s="128"/>
      <c r="K29" s="193"/>
    </row>
    <row r="30" spans="1:11" ht="15" customHeight="1" x14ac:dyDescent="0.3">
      <c r="A30" s="183"/>
      <c r="B30" s="183"/>
      <c r="C30" s="183"/>
      <c r="D30" s="183"/>
      <c r="E30" s="145"/>
      <c r="F30" s="145"/>
      <c r="G30" s="145"/>
      <c r="H30" s="145"/>
      <c r="I30" s="144"/>
      <c r="J30" s="144"/>
      <c r="K30" s="145">
        <f>SUM(K23:K29)</f>
        <v>30</v>
      </c>
    </row>
    <row r="31" spans="1:11" x14ac:dyDescent="0.3">
      <c r="A31" s="183"/>
      <c r="B31" s="183"/>
      <c r="C31" s="183"/>
      <c r="D31" s="198" t="s">
        <v>14</v>
      </c>
      <c r="E31" s="56">
        <v>7</v>
      </c>
      <c r="F31" s="46" t="s">
        <v>46</v>
      </c>
      <c r="G31" s="47" t="s">
        <v>47</v>
      </c>
      <c r="H31" s="65" t="s">
        <v>92</v>
      </c>
      <c r="I31" s="50" t="s">
        <v>61</v>
      </c>
      <c r="J31" s="50"/>
      <c r="K31" s="56">
        <v>5</v>
      </c>
    </row>
    <row r="32" spans="1:11" ht="16.5" customHeight="1" x14ac:dyDescent="0.3">
      <c r="A32" s="183"/>
      <c r="B32" s="183"/>
      <c r="C32" s="183"/>
      <c r="D32" s="198"/>
      <c r="E32" s="6">
        <v>8</v>
      </c>
      <c r="F32" s="83" t="s">
        <v>46</v>
      </c>
      <c r="G32" s="90" t="s">
        <v>47</v>
      </c>
      <c r="H32" s="135" t="s">
        <v>178</v>
      </c>
      <c r="I32" s="51" t="s">
        <v>20</v>
      </c>
      <c r="J32" s="51" t="s">
        <v>193</v>
      </c>
      <c r="K32" s="119">
        <v>9</v>
      </c>
    </row>
    <row r="33" spans="1:11" ht="15.75" customHeight="1" x14ac:dyDescent="0.3">
      <c r="A33" s="183"/>
      <c r="B33" s="183"/>
      <c r="C33" s="183"/>
      <c r="D33" s="198"/>
      <c r="E33" s="8">
        <v>9</v>
      </c>
      <c r="F33" s="83" t="s">
        <v>46</v>
      </c>
      <c r="G33" s="90" t="s">
        <v>47</v>
      </c>
      <c r="H33" s="135" t="s">
        <v>179</v>
      </c>
      <c r="I33" s="52" t="s">
        <v>62</v>
      </c>
      <c r="J33" s="52"/>
      <c r="K33" s="64">
        <v>4</v>
      </c>
    </row>
    <row r="34" spans="1:11" ht="16.5" customHeight="1" x14ac:dyDescent="0.3">
      <c r="A34" s="183"/>
      <c r="B34" s="183"/>
      <c r="C34" s="183"/>
      <c r="D34" s="198"/>
      <c r="E34" s="6">
        <v>10</v>
      </c>
      <c r="F34" s="83" t="s">
        <v>46</v>
      </c>
      <c r="G34" s="90" t="s">
        <v>50</v>
      </c>
      <c r="H34" s="136" t="s">
        <v>63</v>
      </c>
      <c r="I34" s="9" t="s">
        <v>64</v>
      </c>
      <c r="J34" s="9"/>
      <c r="K34" s="119">
        <v>5</v>
      </c>
    </row>
    <row r="35" spans="1:11" ht="15" x14ac:dyDescent="0.3">
      <c r="A35" s="183"/>
      <c r="B35" s="183"/>
      <c r="C35" s="183"/>
      <c r="D35" s="198"/>
      <c r="E35" s="8">
        <v>11</v>
      </c>
      <c r="F35" s="83" t="s">
        <v>46</v>
      </c>
      <c r="G35" s="90" t="s">
        <v>46</v>
      </c>
      <c r="H35" s="136" t="s">
        <v>185</v>
      </c>
      <c r="I35" s="34" t="s">
        <v>69</v>
      </c>
      <c r="J35" s="34"/>
      <c r="K35" s="64">
        <v>7</v>
      </c>
    </row>
    <row r="36" spans="1:11" ht="15" customHeight="1" x14ac:dyDescent="0.3">
      <c r="A36" s="183"/>
      <c r="B36" s="183"/>
      <c r="C36" s="183"/>
      <c r="D36" s="198"/>
      <c r="E36" s="145"/>
      <c r="F36" s="145"/>
      <c r="G36" s="145"/>
      <c r="H36" s="145"/>
      <c r="I36" s="144"/>
      <c r="J36" s="144"/>
      <c r="K36" s="145">
        <f>SUM(K31:K35)</f>
        <v>30</v>
      </c>
    </row>
    <row r="37" spans="1:11" ht="15" customHeight="1" x14ac:dyDescent="0.3">
      <c r="A37" s="183"/>
      <c r="B37" s="183"/>
      <c r="C37" s="141"/>
      <c r="D37" s="141"/>
      <c r="E37" s="142"/>
      <c r="F37" s="142"/>
      <c r="G37" s="142"/>
      <c r="H37" s="142"/>
      <c r="I37" s="12"/>
      <c r="J37" s="12"/>
      <c r="K37" s="142">
        <f>SUM(K30,K36)</f>
        <v>60</v>
      </c>
    </row>
    <row r="38" spans="1:11" ht="16.5" customHeight="1" x14ac:dyDescent="0.3">
      <c r="A38" s="183"/>
      <c r="B38" s="183"/>
      <c r="C38" s="183" t="s">
        <v>182</v>
      </c>
      <c r="D38" s="183" t="s">
        <v>12</v>
      </c>
      <c r="E38" s="6">
        <v>1</v>
      </c>
      <c r="F38" s="91" t="s">
        <v>46</v>
      </c>
      <c r="G38" s="92" t="s">
        <v>48</v>
      </c>
      <c r="H38" s="67" t="s">
        <v>98</v>
      </c>
      <c r="I38" s="9" t="s">
        <v>188</v>
      </c>
      <c r="J38" s="9"/>
      <c r="K38" s="119">
        <v>7</v>
      </c>
    </row>
    <row r="39" spans="1:11" ht="16.5" customHeight="1" x14ac:dyDescent="0.3">
      <c r="A39" s="183"/>
      <c r="B39" s="183"/>
      <c r="C39" s="183"/>
      <c r="D39" s="183"/>
      <c r="E39" s="6">
        <v>2</v>
      </c>
      <c r="F39" s="91" t="s">
        <v>46</v>
      </c>
      <c r="G39" s="92" t="s">
        <v>47</v>
      </c>
      <c r="H39" s="53" t="s">
        <v>54</v>
      </c>
      <c r="I39" s="53" t="s">
        <v>26</v>
      </c>
      <c r="J39" s="53"/>
      <c r="K39" s="119">
        <v>7</v>
      </c>
    </row>
    <row r="40" spans="1:11" ht="16.5" customHeight="1" x14ac:dyDescent="0.3">
      <c r="A40" s="183"/>
      <c r="B40" s="183"/>
      <c r="C40" s="183"/>
      <c r="D40" s="183"/>
      <c r="E40" s="6">
        <v>3</v>
      </c>
      <c r="F40" s="91" t="s">
        <v>46</v>
      </c>
      <c r="G40" s="92" t="s">
        <v>47</v>
      </c>
      <c r="H40" s="53" t="s">
        <v>65</v>
      </c>
      <c r="I40" s="53" t="s">
        <v>66</v>
      </c>
      <c r="J40" s="53"/>
      <c r="K40" s="119">
        <v>7</v>
      </c>
    </row>
    <row r="41" spans="1:11" ht="17.25" customHeight="1" x14ac:dyDescent="0.3">
      <c r="A41" s="183"/>
      <c r="B41" s="183"/>
      <c r="C41" s="183"/>
      <c r="D41" s="183"/>
      <c r="E41" s="8">
        <v>4</v>
      </c>
      <c r="F41" s="91" t="s">
        <v>46</v>
      </c>
      <c r="G41" s="92" t="s">
        <v>47</v>
      </c>
      <c r="H41" s="137" t="s">
        <v>186</v>
      </c>
      <c r="I41" s="54" t="s">
        <v>67</v>
      </c>
      <c r="J41" s="54"/>
      <c r="K41" s="64">
        <v>9</v>
      </c>
    </row>
    <row r="42" spans="1:11" ht="15" customHeight="1" x14ac:dyDescent="0.3">
      <c r="A42" s="183"/>
      <c r="B42" s="183"/>
      <c r="C42" s="183"/>
      <c r="D42" s="183"/>
      <c r="E42" s="145"/>
      <c r="F42" s="145"/>
      <c r="G42" s="145"/>
      <c r="H42" s="145"/>
      <c r="I42" s="144"/>
      <c r="J42" s="144"/>
      <c r="K42" s="145">
        <f>SUM(K38:K41)</f>
        <v>30</v>
      </c>
    </row>
    <row r="43" spans="1:11" ht="15.75" customHeight="1" x14ac:dyDescent="0.3">
      <c r="A43" s="183"/>
      <c r="B43" s="183"/>
      <c r="C43" s="183"/>
      <c r="D43" s="198" t="s">
        <v>14</v>
      </c>
      <c r="E43" s="8">
        <v>5</v>
      </c>
      <c r="F43" s="91" t="s">
        <v>46</v>
      </c>
      <c r="G43" s="92" t="s">
        <v>47</v>
      </c>
      <c r="H43" s="53" t="s">
        <v>73</v>
      </c>
      <c r="I43" s="53" t="s">
        <v>72</v>
      </c>
      <c r="J43" s="53"/>
      <c r="K43" s="8">
        <v>7</v>
      </c>
    </row>
    <row r="44" spans="1:11" ht="15.75" customHeight="1" x14ac:dyDescent="0.3">
      <c r="A44" s="183"/>
      <c r="B44" s="183"/>
      <c r="C44" s="183"/>
      <c r="D44" s="198"/>
      <c r="E44" s="8">
        <v>6</v>
      </c>
      <c r="F44" s="91" t="s">
        <v>46</v>
      </c>
      <c r="G44" s="92" t="s">
        <v>47</v>
      </c>
      <c r="H44" s="53" t="s">
        <v>75</v>
      </c>
      <c r="I44" s="53" t="s">
        <v>74</v>
      </c>
      <c r="J44" s="53"/>
      <c r="K44" s="8">
        <v>3</v>
      </c>
    </row>
    <row r="45" spans="1:11" ht="25.5" customHeight="1" x14ac:dyDescent="0.3">
      <c r="A45" s="183"/>
      <c r="B45" s="183"/>
      <c r="C45" s="183"/>
      <c r="D45" s="198"/>
      <c r="E45" s="200">
        <v>7</v>
      </c>
      <c r="F45" s="203" t="s">
        <v>49</v>
      </c>
      <c r="G45" s="205" t="s">
        <v>50</v>
      </c>
      <c r="H45" s="10" t="s">
        <v>71</v>
      </c>
      <c r="I45" s="10" t="s">
        <v>70</v>
      </c>
      <c r="J45" s="122"/>
      <c r="K45" s="207">
        <v>5</v>
      </c>
    </row>
    <row r="46" spans="1:11" ht="15.75" customHeight="1" x14ac:dyDescent="0.3">
      <c r="A46" s="183"/>
      <c r="B46" s="183"/>
      <c r="C46" s="183"/>
      <c r="D46" s="198"/>
      <c r="E46" s="201"/>
      <c r="F46" s="204"/>
      <c r="G46" s="206"/>
      <c r="H46" s="66" t="s">
        <v>89</v>
      </c>
      <c r="I46" s="75" t="s">
        <v>93</v>
      </c>
      <c r="J46" s="128"/>
      <c r="K46" s="208"/>
    </row>
    <row r="47" spans="1:11" ht="15.75" customHeight="1" x14ac:dyDescent="0.3">
      <c r="A47" s="183"/>
      <c r="B47" s="183"/>
      <c r="C47" s="183"/>
      <c r="D47" s="198"/>
      <c r="E47" s="8">
        <v>8</v>
      </c>
      <c r="F47" s="91" t="s">
        <v>46</v>
      </c>
      <c r="G47" s="92" t="s">
        <v>46</v>
      </c>
      <c r="H47" s="136" t="s">
        <v>187</v>
      </c>
      <c r="I47" s="34" t="s">
        <v>68</v>
      </c>
      <c r="J47" s="34"/>
      <c r="K47" s="8">
        <v>7</v>
      </c>
    </row>
    <row r="48" spans="1:11" ht="15.75" customHeight="1" x14ac:dyDescent="0.3">
      <c r="A48" s="183"/>
      <c r="B48" s="183"/>
      <c r="C48" s="183"/>
      <c r="D48" s="198"/>
      <c r="E48" s="6">
        <v>9</v>
      </c>
      <c r="F48" s="91" t="s">
        <v>46</v>
      </c>
      <c r="G48" s="92" t="s">
        <v>51</v>
      </c>
      <c r="H48" s="136" t="s">
        <v>55</v>
      </c>
      <c r="I48" s="34" t="s">
        <v>27</v>
      </c>
      <c r="J48" s="34"/>
      <c r="K48" s="6">
        <v>8</v>
      </c>
    </row>
    <row r="49" spans="1:11" ht="15" customHeight="1" x14ac:dyDescent="0.3">
      <c r="A49" s="183"/>
      <c r="B49" s="183"/>
      <c r="C49" s="183"/>
      <c r="D49" s="199"/>
      <c r="E49" s="145"/>
      <c r="F49" s="145"/>
      <c r="G49" s="145"/>
      <c r="H49" s="145"/>
      <c r="I49" s="144"/>
      <c r="J49" s="144"/>
      <c r="K49" s="145">
        <f>SUM(K43:K48)</f>
        <v>30</v>
      </c>
    </row>
    <row r="50" spans="1:11" ht="15" customHeight="1" x14ac:dyDescent="0.3">
      <c r="A50" s="123"/>
      <c r="B50" s="123"/>
      <c r="C50" s="123"/>
      <c r="D50" s="123"/>
      <c r="E50" s="142"/>
      <c r="F50" s="142"/>
      <c r="G50" s="142"/>
      <c r="H50" s="142"/>
      <c r="I50" s="12"/>
      <c r="J50" s="12"/>
      <c r="K50" s="142">
        <f>SUM(K42,K49)</f>
        <v>60</v>
      </c>
    </row>
    <row r="51" spans="1:11" x14ac:dyDescent="0.3">
      <c r="A51" s="202" t="s">
        <v>194</v>
      </c>
      <c r="B51" s="202"/>
      <c r="C51" s="202"/>
      <c r="D51" s="202"/>
      <c r="E51" s="202"/>
      <c r="F51" s="202"/>
      <c r="G51" s="202"/>
      <c r="K51" s="146">
        <f>SUM(K22,K37,K50)</f>
        <v>180</v>
      </c>
    </row>
    <row r="52" spans="1:11" x14ac:dyDescent="0.3">
      <c r="A52" s="202" t="s">
        <v>195</v>
      </c>
      <c r="B52" s="202"/>
      <c r="C52" s="202"/>
      <c r="D52" s="202"/>
      <c r="E52" s="202"/>
      <c r="F52" s="202"/>
      <c r="G52" s="202"/>
    </row>
    <row r="53" spans="1:11" x14ac:dyDescent="0.3">
      <c r="B53" s="30" t="s">
        <v>199</v>
      </c>
    </row>
  </sheetData>
  <mergeCells count="40">
    <mergeCell ref="K5:K6"/>
    <mergeCell ref="F28:F29"/>
    <mergeCell ref="G28:G29"/>
    <mergeCell ref="K28:K29"/>
    <mergeCell ref="E12:E13"/>
    <mergeCell ref="K12:K13"/>
    <mergeCell ref="F12:F13"/>
    <mergeCell ref="G12:G13"/>
    <mergeCell ref="A52:G52"/>
    <mergeCell ref="J5:J6"/>
    <mergeCell ref="A5:A6"/>
    <mergeCell ref="A7:A49"/>
    <mergeCell ref="B5:B6"/>
    <mergeCell ref="C5:C6"/>
    <mergeCell ref="D5:D6"/>
    <mergeCell ref="B7:B49"/>
    <mergeCell ref="E5:E6"/>
    <mergeCell ref="F5:F6"/>
    <mergeCell ref="G5:G6"/>
    <mergeCell ref="H5:H6"/>
    <mergeCell ref="I5:I6"/>
    <mergeCell ref="C7:C21"/>
    <mergeCell ref="C23:C36"/>
    <mergeCell ref="C38:C49"/>
    <mergeCell ref="A1:K1"/>
    <mergeCell ref="A2:K2"/>
    <mergeCell ref="A3:K3"/>
    <mergeCell ref="A4:K4"/>
    <mergeCell ref="A51:G51"/>
    <mergeCell ref="D15:D21"/>
    <mergeCell ref="D7:D14"/>
    <mergeCell ref="D23:D30"/>
    <mergeCell ref="D31:D36"/>
    <mergeCell ref="D38:D42"/>
    <mergeCell ref="D43:D49"/>
    <mergeCell ref="E45:E46"/>
    <mergeCell ref="F45:F46"/>
    <mergeCell ref="G45:G46"/>
    <mergeCell ref="K45:K46"/>
    <mergeCell ref="E28:E29"/>
  </mergeCells>
  <hyperlinks>
    <hyperlink ref="I12" location="_ftn1" display="_ftn1" xr:uid="{00000000-0004-0000-0000-000000000000}"/>
    <hyperlink ref="I28" location="_ftn1" display="_ftn1" xr:uid="{00000000-0004-0000-0000-000001000000}"/>
  </hyperlinks>
  <pageMargins left="0.25" right="0.25" top="0.28000000000000003" bottom="0.66" header="0.3" footer="0.3"/>
  <pageSetup scale="8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7"/>
  <sheetViews>
    <sheetView topLeftCell="A40" zoomScale="80" zoomScaleNormal="80" workbookViewId="0">
      <selection activeCell="J55" sqref="J55"/>
    </sheetView>
  </sheetViews>
  <sheetFormatPr defaultColWidth="8.8984375" defaultRowHeight="13.8" x14ac:dyDescent="0.3"/>
  <cols>
    <col min="1" max="1" width="2.8984375" style="30" customWidth="1"/>
    <col min="2" max="3" width="2.3984375" style="30" customWidth="1"/>
    <col min="4" max="4" width="9.3984375" style="30" customWidth="1"/>
    <col min="5" max="5" width="22.69921875" style="30" customWidth="1"/>
    <col min="6" max="6" width="3.19921875" style="30" customWidth="1"/>
    <col min="7" max="7" width="3.59765625" style="30" customWidth="1"/>
    <col min="8" max="8" width="4.8984375" style="30" customWidth="1"/>
    <col min="9" max="9" width="3.8984375" style="30" customWidth="1"/>
    <col min="10" max="10" width="4.69921875" style="30" customWidth="1"/>
    <col min="11" max="11" width="5.09765625" style="30" customWidth="1"/>
    <col min="12" max="12" width="3.19921875" style="30" customWidth="1"/>
    <col min="13" max="13" width="4.19921875" style="30" customWidth="1"/>
    <col min="14" max="15" width="3.8984375" style="30" customWidth="1"/>
    <col min="16" max="16" width="4.19921875" style="30" customWidth="1"/>
    <col min="17" max="17" width="5.09765625" style="30" customWidth="1"/>
    <col min="18" max="18" width="4" style="30" customWidth="1"/>
    <col min="19" max="19" width="3.8984375" style="30" customWidth="1"/>
    <col min="20" max="20" width="3.3984375" style="30" customWidth="1"/>
    <col min="21" max="21" width="3.8984375" style="30" customWidth="1"/>
    <col min="22" max="22" width="4.19921875" style="30" customWidth="1"/>
    <col min="23" max="23" width="3.8984375" style="30" customWidth="1"/>
    <col min="24" max="24" width="3.3984375" style="30" customWidth="1"/>
    <col min="25" max="26" width="3.8984375" style="30" customWidth="1"/>
    <col min="27" max="27" width="4.09765625" style="30" customWidth="1"/>
    <col min="28" max="28" width="5.09765625" style="30" customWidth="1"/>
    <col min="29" max="29" width="5" style="30" customWidth="1"/>
    <col min="30" max="30" width="4.5" style="30" customWidth="1"/>
    <col min="31" max="31" width="3" style="30" customWidth="1"/>
    <col min="32" max="264" width="8.8984375" style="30"/>
    <col min="265" max="265" width="3.09765625" style="30" customWidth="1"/>
    <col min="266" max="266" width="4.3984375" style="30" customWidth="1"/>
    <col min="267" max="267" width="26.59765625" style="30" customWidth="1"/>
    <col min="268" max="282" width="7.09765625" style="30" customWidth="1"/>
    <col min="283" max="283" width="8.5" style="30" customWidth="1"/>
    <col min="284" max="287" width="7.09765625" style="30" customWidth="1"/>
    <col min="288" max="520" width="8.8984375" style="30"/>
    <col min="521" max="521" width="3.09765625" style="30" customWidth="1"/>
    <col min="522" max="522" width="4.3984375" style="30" customWidth="1"/>
    <col min="523" max="523" width="26.59765625" style="30" customWidth="1"/>
    <col min="524" max="538" width="7.09765625" style="30" customWidth="1"/>
    <col min="539" max="539" width="8.5" style="30" customWidth="1"/>
    <col min="540" max="543" width="7.09765625" style="30" customWidth="1"/>
    <col min="544" max="776" width="8.8984375" style="30"/>
    <col min="777" max="777" width="3.09765625" style="30" customWidth="1"/>
    <col min="778" max="778" width="4.3984375" style="30" customWidth="1"/>
    <col min="779" max="779" width="26.59765625" style="30" customWidth="1"/>
    <col min="780" max="794" width="7.09765625" style="30" customWidth="1"/>
    <col min="795" max="795" width="8.5" style="30" customWidth="1"/>
    <col min="796" max="799" width="7.09765625" style="30" customWidth="1"/>
    <col min="800" max="1032" width="8.8984375" style="30"/>
    <col min="1033" max="1033" width="3.09765625" style="30" customWidth="1"/>
    <col min="1034" max="1034" width="4.3984375" style="30" customWidth="1"/>
    <col min="1035" max="1035" width="26.59765625" style="30" customWidth="1"/>
    <col min="1036" max="1050" width="7.09765625" style="30" customWidth="1"/>
    <col min="1051" max="1051" width="8.5" style="30" customWidth="1"/>
    <col min="1052" max="1055" width="7.09765625" style="30" customWidth="1"/>
    <col min="1056" max="1288" width="8.8984375" style="30"/>
    <col min="1289" max="1289" width="3.09765625" style="30" customWidth="1"/>
    <col min="1290" max="1290" width="4.3984375" style="30" customWidth="1"/>
    <col min="1291" max="1291" width="26.59765625" style="30" customWidth="1"/>
    <col min="1292" max="1306" width="7.09765625" style="30" customWidth="1"/>
    <col min="1307" max="1307" width="8.5" style="30" customWidth="1"/>
    <col min="1308" max="1311" width="7.09765625" style="30" customWidth="1"/>
    <col min="1312" max="1544" width="8.8984375" style="30"/>
    <col min="1545" max="1545" width="3.09765625" style="30" customWidth="1"/>
    <col min="1546" max="1546" width="4.3984375" style="30" customWidth="1"/>
    <col min="1547" max="1547" width="26.59765625" style="30" customWidth="1"/>
    <col min="1548" max="1562" width="7.09765625" style="30" customWidth="1"/>
    <col min="1563" max="1563" width="8.5" style="30" customWidth="1"/>
    <col min="1564" max="1567" width="7.09765625" style="30" customWidth="1"/>
    <col min="1568" max="1800" width="8.8984375" style="30"/>
    <col min="1801" max="1801" width="3.09765625" style="30" customWidth="1"/>
    <col min="1802" max="1802" width="4.3984375" style="30" customWidth="1"/>
    <col min="1803" max="1803" width="26.59765625" style="30" customWidth="1"/>
    <col min="1804" max="1818" width="7.09765625" style="30" customWidth="1"/>
    <col min="1819" max="1819" width="8.5" style="30" customWidth="1"/>
    <col min="1820" max="1823" width="7.09765625" style="30" customWidth="1"/>
    <col min="1824" max="2056" width="8.8984375" style="30"/>
    <col min="2057" max="2057" width="3.09765625" style="30" customWidth="1"/>
    <col min="2058" max="2058" width="4.3984375" style="30" customWidth="1"/>
    <col min="2059" max="2059" width="26.59765625" style="30" customWidth="1"/>
    <col min="2060" max="2074" width="7.09765625" style="30" customWidth="1"/>
    <col min="2075" max="2075" width="8.5" style="30" customWidth="1"/>
    <col min="2076" max="2079" width="7.09765625" style="30" customWidth="1"/>
    <col min="2080" max="2312" width="8.8984375" style="30"/>
    <col min="2313" max="2313" width="3.09765625" style="30" customWidth="1"/>
    <col min="2314" max="2314" width="4.3984375" style="30" customWidth="1"/>
    <col min="2315" max="2315" width="26.59765625" style="30" customWidth="1"/>
    <col min="2316" max="2330" width="7.09765625" style="30" customWidth="1"/>
    <col min="2331" max="2331" width="8.5" style="30" customWidth="1"/>
    <col min="2332" max="2335" width="7.09765625" style="30" customWidth="1"/>
    <col min="2336" max="2568" width="8.8984375" style="30"/>
    <col min="2569" max="2569" width="3.09765625" style="30" customWidth="1"/>
    <col min="2570" max="2570" width="4.3984375" style="30" customWidth="1"/>
    <col min="2571" max="2571" width="26.59765625" style="30" customWidth="1"/>
    <col min="2572" max="2586" width="7.09765625" style="30" customWidth="1"/>
    <col min="2587" max="2587" width="8.5" style="30" customWidth="1"/>
    <col min="2588" max="2591" width="7.09765625" style="30" customWidth="1"/>
    <col min="2592" max="2824" width="8.8984375" style="30"/>
    <col min="2825" max="2825" width="3.09765625" style="30" customWidth="1"/>
    <col min="2826" max="2826" width="4.3984375" style="30" customWidth="1"/>
    <col min="2827" max="2827" width="26.59765625" style="30" customWidth="1"/>
    <col min="2828" max="2842" width="7.09765625" style="30" customWidth="1"/>
    <col min="2843" max="2843" width="8.5" style="30" customWidth="1"/>
    <col min="2844" max="2847" width="7.09765625" style="30" customWidth="1"/>
    <col min="2848" max="3080" width="8.8984375" style="30"/>
    <col min="3081" max="3081" width="3.09765625" style="30" customWidth="1"/>
    <col min="3082" max="3082" width="4.3984375" style="30" customWidth="1"/>
    <col min="3083" max="3083" width="26.59765625" style="30" customWidth="1"/>
    <col min="3084" max="3098" width="7.09765625" style="30" customWidth="1"/>
    <col min="3099" max="3099" width="8.5" style="30" customWidth="1"/>
    <col min="3100" max="3103" width="7.09765625" style="30" customWidth="1"/>
    <col min="3104" max="3336" width="8.8984375" style="30"/>
    <col min="3337" max="3337" width="3.09765625" style="30" customWidth="1"/>
    <col min="3338" max="3338" width="4.3984375" style="30" customWidth="1"/>
    <col min="3339" max="3339" width="26.59765625" style="30" customWidth="1"/>
    <col min="3340" max="3354" width="7.09765625" style="30" customWidth="1"/>
    <col min="3355" max="3355" width="8.5" style="30" customWidth="1"/>
    <col min="3356" max="3359" width="7.09765625" style="30" customWidth="1"/>
    <col min="3360" max="3592" width="8.8984375" style="30"/>
    <col min="3593" max="3593" width="3.09765625" style="30" customWidth="1"/>
    <col min="3594" max="3594" width="4.3984375" style="30" customWidth="1"/>
    <col min="3595" max="3595" width="26.59765625" style="30" customWidth="1"/>
    <col min="3596" max="3610" width="7.09765625" style="30" customWidth="1"/>
    <col min="3611" max="3611" width="8.5" style="30" customWidth="1"/>
    <col min="3612" max="3615" width="7.09765625" style="30" customWidth="1"/>
    <col min="3616" max="3848" width="8.8984375" style="30"/>
    <col min="3849" max="3849" width="3.09765625" style="30" customWidth="1"/>
    <col min="3850" max="3850" width="4.3984375" style="30" customWidth="1"/>
    <col min="3851" max="3851" width="26.59765625" style="30" customWidth="1"/>
    <col min="3852" max="3866" width="7.09765625" style="30" customWidth="1"/>
    <col min="3867" max="3867" width="8.5" style="30" customWidth="1"/>
    <col min="3868" max="3871" width="7.09765625" style="30" customWidth="1"/>
    <col min="3872" max="4104" width="8.8984375" style="30"/>
    <col min="4105" max="4105" width="3.09765625" style="30" customWidth="1"/>
    <col min="4106" max="4106" width="4.3984375" style="30" customWidth="1"/>
    <col min="4107" max="4107" width="26.59765625" style="30" customWidth="1"/>
    <col min="4108" max="4122" width="7.09765625" style="30" customWidth="1"/>
    <col min="4123" max="4123" width="8.5" style="30" customWidth="1"/>
    <col min="4124" max="4127" width="7.09765625" style="30" customWidth="1"/>
    <col min="4128" max="4360" width="8.8984375" style="30"/>
    <col min="4361" max="4361" width="3.09765625" style="30" customWidth="1"/>
    <col min="4362" max="4362" width="4.3984375" style="30" customWidth="1"/>
    <col min="4363" max="4363" width="26.59765625" style="30" customWidth="1"/>
    <col min="4364" max="4378" width="7.09765625" style="30" customWidth="1"/>
    <col min="4379" max="4379" width="8.5" style="30" customWidth="1"/>
    <col min="4380" max="4383" width="7.09765625" style="30" customWidth="1"/>
    <col min="4384" max="4616" width="8.8984375" style="30"/>
    <col min="4617" max="4617" width="3.09765625" style="30" customWidth="1"/>
    <col min="4618" max="4618" width="4.3984375" style="30" customWidth="1"/>
    <col min="4619" max="4619" width="26.59765625" style="30" customWidth="1"/>
    <col min="4620" max="4634" width="7.09765625" style="30" customWidth="1"/>
    <col min="4635" max="4635" width="8.5" style="30" customWidth="1"/>
    <col min="4636" max="4639" width="7.09765625" style="30" customWidth="1"/>
    <col min="4640" max="4872" width="8.8984375" style="30"/>
    <col min="4873" max="4873" width="3.09765625" style="30" customWidth="1"/>
    <col min="4874" max="4874" width="4.3984375" style="30" customWidth="1"/>
    <col min="4875" max="4875" width="26.59765625" style="30" customWidth="1"/>
    <col min="4876" max="4890" width="7.09765625" style="30" customWidth="1"/>
    <col min="4891" max="4891" width="8.5" style="30" customWidth="1"/>
    <col min="4892" max="4895" width="7.09765625" style="30" customWidth="1"/>
    <col min="4896" max="5128" width="8.8984375" style="30"/>
    <col min="5129" max="5129" width="3.09765625" style="30" customWidth="1"/>
    <col min="5130" max="5130" width="4.3984375" style="30" customWidth="1"/>
    <col min="5131" max="5131" width="26.59765625" style="30" customWidth="1"/>
    <col min="5132" max="5146" width="7.09765625" style="30" customWidth="1"/>
    <col min="5147" max="5147" width="8.5" style="30" customWidth="1"/>
    <col min="5148" max="5151" width="7.09765625" style="30" customWidth="1"/>
    <col min="5152" max="5384" width="8.8984375" style="30"/>
    <col min="5385" max="5385" width="3.09765625" style="30" customWidth="1"/>
    <col min="5386" max="5386" width="4.3984375" style="30" customWidth="1"/>
    <col min="5387" max="5387" width="26.59765625" style="30" customWidth="1"/>
    <col min="5388" max="5402" width="7.09765625" style="30" customWidth="1"/>
    <col min="5403" max="5403" width="8.5" style="30" customWidth="1"/>
    <col min="5404" max="5407" width="7.09765625" style="30" customWidth="1"/>
    <col min="5408" max="5640" width="8.8984375" style="30"/>
    <col min="5641" max="5641" width="3.09765625" style="30" customWidth="1"/>
    <col min="5642" max="5642" width="4.3984375" style="30" customWidth="1"/>
    <col min="5643" max="5643" width="26.59765625" style="30" customWidth="1"/>
    <col min="5644" max="5658" width="7.09765625" style="30" customWidth="1"/>
    <col min="5659" max="5659" width="8.5" style="30" customWidth="1"/>
    <col min="5660" max="5663" width="7.09765625" style="30" customWidth="1"/>
    <col min="5664" max="5896" width="8.8984375" style="30"/>
    <col min="5897" max="5897" width="3.09765625" style="30" customWidth="1"/>
    <col min="5898" max="5898" width="4.3984375" style="30" customWidth="1"/>
    <col min="5899" max="5899" width="26.59765625" style="30" customWidth="1"/>
    <col min="5900" max="5914" width="7.09765625" style="30" customWidth="1"/>
    <col min="5915" max="5915" width="8.5" style="30" customWidth="1"/>
    <col min="5916" max="5919" width="7.09765625" style="30" customWidth="1"/>
    <col min="5920" max="6152" width="8.8984375" style="30"/>
    <col min="6153" max="6153" width="3.09765625" style="30" customWidth="1"/>
    <col min="6154" max="6154" width="4.3984375" style="30" customWidth="1"/>
    <col min="6155" max="6155" width="26.59765625" style="30" customWidth="1"/>
    <col min="6156" max="6170" width="7.09765625" style="30" customWidth="1"/>
    <col min="6171" max="6171" width="8.5" style="30" customWidth="1"/>
    <col min="6172" max="6175" width="7.09765625" style="30" customWidth="1"/>
    <col min="6176" max="6408" width="8.8984375" style="30"/>
    <col min="6409" max="6409" width="3.09765625" style="30" customWidth="1"/>
    <col min="6410" max="6410" width="4.3984375" style="30" customWidth="1"/>
    <col min="6411" max="6411" width="26.59765625" style="30" customWidth="1"/>
    <col min="6412" max="6426" width="7.09765625" style="30" customWidth="1"/>
    <col min="6427" max="6427" width="8.5" style="30" customWidth="1"/>
    <col min="6428" max="6431" width="7.09765625" style="30" customWidth="1"/>
    <col min="6432" max="6664" width="8.8984375" style="30"/>
    <col min="6665" max="6665" width="3.09765625" style="30" customWidth="1"/>
    <col min="6666" max="6666" width="4.3984375" style="30" customWidth="1"/>
    <col min="6667" max="6667" width="26.59765625" style="30" customWidth="1"/>
    <col min="6668" max="6682" width="7.09765625" style="30" customWidth="1"/>
    <col min="6683" max="6683" width="8.5" style="30" customWidth="1"/>
    <col min="6684" max="6687" width="7.09765625" style="30" customWidth="1"/>
    <col min="6688" max="6920" width="8.8984375" style="30"/>
    <col min="6921" max="6921" width="3.09765625" style="30" customWidth="1"/>
    <col min="6922" max="6922" width="4.3984375" style="30" customWidth="1"/>
    <col min="6923" max="6923" width="26.59765625" style="30" customWidth="1"/>
    <col min="6924" max="6938" width="7.09765625" style="30" customWidth="1"/>
    <col min="6939" max="6939" width="8.5" style="30" customWidth="1"/>
    <col min="6940" max="6943" width="7.09765625" style="30" customWidth="1"/>
    <col min="6944" max="7176" width="8.8984375" style="30"/>
    <col min="7177" max="7177" width="3.09765625" style="30" customWidth="1"/>
    <col min="7178" max="7178" width="4.3984375" style="30" customWidth="1"/>
    <col min="7179" max="7179" width="26.59765625" style="30" customWidth="1"/>
    <col min="7180" max="7194" width="7.09765625" style="30" customWidth="1"/>
    <col min="7195" max="7195" width="8.5" style="30" customWidth="1"/>
    <col min="7196" max="7199" width="7.09765625" style="30" customWidth="1"/>
    <col min="7200" max="7432" width="8.8984375" style="30"/>
    <col min="7433" max="7433" width="3.09765625" style="30" customWidth="1"/>
    <col min="7434" max="7434" width="4.3984375" style="30" customWidth="1"/>
    <col min="7435" max="7435" width="26.59765625" style="30" customWidth="1"/>
    <col min="7436" max="7450" width="7.09765625" style="30" customWidth="1"/>
    <col min="7451" max="7451" width="8.5" style="30" customWidth="1"/>
    <col min="7452" max="7455" width="7.09765625" style="30" customWidth="1"/>
    <col min="7456" max="7688" width="8.8984375" style="30"/>
    <col min="7689" max="7689" width="3.09765625" style="30" customWidth="1"/>
    <col min="7690" max="7690" width="4.3984375" style="30" customWidth="1"/>
    <col min="7691" max="7691" width="26.59765625" style="30" customWidth="1"/>
    <col min="7692" max="7706" width="7.09765625" style="30" customWidth="1"/>
    <col min="7707" max="7707" width="8.5" style="30" customWidth="1"/>
    <col min="7708" max="7711" width="7.09765625" style="30" customWidth="1"/>
    <col min="7712" max="7944" width="8.8984375" style="30"/>
    <col min="7945" max="7945" width="3.09765625" style="30" customWidth="1"/>
    <col min="7946" max="7946" width="4.3984375" style="30" customWidth="1"/>
    <col min="7947" max="7947" width="26.59765625" style="30" customWidth="1"/>
    <col min="7948" max="7962" width="7.09765625" style="30" customWidth="1"/>
    <col min="7963" max="7963" width="8.5" style="30" customWidth="1"/>
    <col min="7964" max="7967" width="7.09765625" style="30" customWidth="1"/>
    <col min="7968" max="8200" width="8.8984375" style="30"/>
    <col min="8201" max="8201" width="3.09765625" style="30" customWidth="1"/>
    <col min="8202" max="8202" width="4.3984375" style="30" customWidth="1"/>
    <col min="8203" max="8203" width="26.59765625" style="30" customWidth="1"/>
    <col min="8204" max="8218" width="7.09765625" style="30" customWidth="1"/>
    <col min="8219" max="8219" width="8.5" style="30" customWidth="1"/>
    <col min="8220" max="8223" width="7.09765625" style="30" customWidth="1"/>
    <col min="8224" max="8456" width="8.8984375" style="30"/>
    <col min="8457" max="8457" width="3.09765625" style="30" customWidth="1"/>
    <col min="8458" max="8458" width="4.3984375" style="30" customWidth="1"/>
    <col min="8459" max="8459" width="26.59765625" style="30" customWidth="1"/>
    <col min="8460" max="8474" width="7.09765625" style="30" customWidth="1"/>
    <col min="8475" max="8475" width="8.5" style="30" customWidth="1"/>
    <col min="8476" max="8479" width="7.09765625" style="30" customWidth="1"/>
    <col min="8480" max="8712" width="8.8984375" style="30"/>
    <col min="8713" max="8713" width="3.09765625" style="30" customWidth="1"/>
    <col min="8714" max="8714" width="4.3984375" style="30" customWidth="1"/>
    <col min="8715" max="8715" width="26.59765625" style="30" customWidth="1"/>
    <col min="8716" max="8730" width="7.09765625" style="30" customWidth="1"/>
    <col min="8731" max="8731" width="8.5" style="30" customWidth="1"/>
    <col min="8732" max="8735" width="7.09765625" style="30" customWidth="1"/>
    <col min="8736" max="8968" width="8.8984375" style="30"/>
    <col min="8969" max="8969" width="3.09765625" style="30" customWidth="1"/>
    <col min="8970" max="8970" width="4.3984375" style="30" customWidth="1"/>
    <col min="8971" max="8971" width="26.59765625" style="30" customWidth="1"/>
    <col min="8972" max="8986" width="7.09765625" style="30" customWidth="1"/>
    <col min="8987" max="8987" width="8.5" style="30" customWidth="1"/>
    <col min="8988" max="8991" width="7.09765625" style="30" customWidth="1"/>
    <col min="8992" max="9224" width="8.8984375" style="30"/>
    <col min="9225" max="9225" width="3.09765625" style="30" customWidth="1"/>
    <col min="9226" max="9226" width="4.3984375" style="30" customWidth="1"/>
    <col min="9227" max="9227" width="26.59765625" style="30" customWidth="1"/>
    <col min="9228" max="9242" width="7.09765625" style="30" customWidth="1"/>
    <col min="9243" max="9243" width="8.5" style="30" customWidth="1"/>
    <col min="9244" max="9247" width="7.09765625" style="30" customWidth="1"/>
    <col min="9248" max="9480" width="8.8984375" style="30"/>
    <col min="9481" max="9481" width="3.09765625" style="30" customWidth="1"/>
    <col min="9482" max="9482" width="4.3984375" style="30" customWidth="1"/>
    <col min="9483" max="9483" width="26.59765625" style="30" customWidth="1"/>
    <col min="9484" max="9498" width="7.09765625" style="30" customWidth="1"/>
    <col min="9499" max="9499" width="8.5" style="30" customWidth="1"/>
    <col min="9500" max="9503" width="7.09765625" style="30" customWidth="1"/>
    <col min="9504" max="9736" width="8.8984375" style="30"/>
    <col min="9737" max="9737" width="3.09765625" style="30" customWidth="1"/>
    <col min="9738" max="9738" width="4.3984375" style="30" customWidth="1"/>
    <col min="9739" max="9739" width="26.59765625" style="30" customWidth="1"/>
    <col min="9740" max="9754" width="7.09765625" style="30" customWidth="1"/>
    <col min="9755" max="9755" width="8.5" style="30" customWidth="1"/>
    <col min="9756" max="9759" width="7.09765625" style="30" customWidth="1"/>
    <col min="9760" max="9992" width="8.8984375" style="30"/>
    <col min="9993" max="9993" width="3.09765625" style="30" customWidth="1"/>
    <col min="9994" max="9994" width="4.3984375" style="30" customWidth="1"/>
    <col min="9995" max="9995" width="26.59765625" style="30" customWidth="1"/>
    <col min="9996" max="10010" width="7.09765625" style="30" customWidth="1"/>
    <col min="10011" max="10011" width="8.5" style="30" customWidth="1"/>
    <col min="10012" max="10015" width="7.09765625" style="30" customWidth="1"/>
    <col min="10016" max="10248" width="8.8984375" style="30"/>
    <col min="10249" max="10249" width="3.09765625" style="30" customWidth="1"/>
    <col min="10250" max="10250" width="4.3984375" style="30" customWidth="1"/>
    <col min="10251" max="10251" width="26.59765625" style="30" customWidth="1"/>
    <col min="10252" max="10266" width="7.09765625" style="30" customWidth="1"/>
    <col min="10267" max="10267" width="8.5" style="30" customWidth="1"/>
    <col min="10268" max="10271" width="7.09765625" style="30" customWidth="1"/>
    <col min="10272" max="10504" width="8.8984375" style="30"/>
    <col min="10505" max="10505" width="3.09765625" style="30" customWidth="1"/>
    <col min="10506" max="10506" width="4.3984375" style="30" customWidth="1"/>
    <col min="10507" max="10507" width="26.59765625" style="30" customWidth="1"/>
    <col min="10508" max="10522" width="7.09765625" style="30" customWidth="1"/>
    <col min="10523" max="10523" width="8.5" style="30" customWidth="1"/>
    <col min="10524" max="10527" width="7.09765625" style="30" customWidth="1"/>
    <col min="10528" max="10760" width="8.8984375" style="30"/>
    <col min="10761" max="10761" width="3.09765625" style="30" customWidth="1"/>
    <col min="10762" max="10762" width="4.3984375" style="30" customWidth="1"/>
    <col min="10763" max="10763" width="26.59765625" style="30" customWidth="1"/>
    <col min="10764" max="10778" width="7.09765625" style="30" customWidth="1"/>
    <col min="10779" max="10779" width="8.5" style="30" customWidth="1"/>
    <col min="10780" max="10783" width="7.09765625" style="30" customWidth="1"/>
    <col min="10784" max="11016" width="8.8984375" style="30"/>
    <col min="11017" max="11017" width="3.09765625" style="30" customWidth="1"/>
    <col min="11018" max="11018" width="4.3984375" style="30" customWidth="1"/>
    <col min="11019" max="11019" width="26.59765625" style="30" customWidth="1"/>
    <col min="11020" max="11034" width="7.09765625" style="30" customWidth="1"/>
    <col min="11035" max="11035" width="8.5" style="30" customWidth="1"/>
    <col min="11036" max="11039" width="7.09765625" style="30" customWidth="1"/>
    <col min="11040" max="11272" width="8.8984375" style="30"/>
    <col min="11273" max="11273" width="3.09765625" style="30" customWidth="1"/>
    <col min="11274" max="11274" width="4.3984375" style="30" customWidth="1"/>
    <col min="11275" max="11275" width="26.59765625" style="30" customWidth="1"/>
    <col min="11276" max="11290" width="7.09765625" style="30" customWidth="1"/>
    <col min="11291" max="11291" width="8.5" style="30" customWidth="1"/>
    <col min="11292" max="11295" width="7.09765625" style="30" customWidth="1"/>
    <col min="11296" max="11528" width="8.8984375" style="30"/>
    <col min="11529" max="11529" width="3.09765625" style="30" customWidth="1"/>
    <col min="11530" max="11530" width="4.3984375" style="30" customWidth="1"/>
    <col min="11531" max="11531" width="26.59765625" style="30" customWidth="1"/>
    <col min="11532" max="11546" width="7.09765625" style="30" customWidth="1"/>
    <col min="11547" max="11547" width="8.5" style="30" customWidth="1"/>
    <col min="11548" max="11551" width="7.09765625" style="30" customWidth="1"/>
    <col min="11552" max="11784" width="8.8984375" style="30"/>
    <col min="11785" max="11785" width="3.09765625" style="30" customWidth="1"/>
    <col min="11786" max="11786" width="4.3984375" style="30" customWidth="1"/>
    <col min="11787" max="11787" width="26.59765625" style="30" customWidth="1"/>
    <col min="11788" max="11802" width="7.09765625" style="30" customWidth="1"/>
    <col min="11803" max="11803" width="8.5" style="30" customWidth="1"/>
    <col min="11804" max="11807" width="7.09765625" style="30" customWidth="1"/>
    <col min="11808" max="12040" width="8.8984375" style="30"/>
    <col min="12041" max="12041" width="3.09765625" style="30" customWidth="1"/>
    <col min="12042" max="12042" width="4.3984375" style="30" customWidth="1"/>
    <col min="12043" max="12043" width="26.59765625" style="30" customWidth="1"/>
    <col min="12044" max="12058" width="7.09765625" style="30" customWidth="1"/>
    <col min="12059" max="12059" width="8.5" style="30" customWidth="1"/>
    <col min="12060" max="12063" width="7.09765625" style="30" customWidth="1"/>
    <col min="12064" max="12296" width="8.8984375" style="30"/>
    <col min="12297" max="12297" width="3.09765625" style="30" customWidth="1"/>
    <col min="12298" max="12298" width="4.3984375" style="30" customWidth="1"/>
    <col min="12299" max="12299" width="26.59765625" style="30" customWidth="1"/>
    <col min="12300" max="12314" width="7.09765625" style="30" customWidth="1"/>
    <col min="12315" max="12315" width="8.5" style="30" customWidth="1"/>
    <col min="12316" max="12319" width="7.09765625" style="30" customWidth="1"/>
    <col min="12320" max="12552" width="8.8984375" style="30"/>
    <col min="12553" max="12553" width="3.09765625" style="30" customWidth="1"/>
    <col min="12554" max="12554" width="4.3984375" style="30" customWidth="1"/>
    <col min="12555" max="12555" width="26.59765625" style="30" customWidth="1"/>
    <col min="12556" max="12570" width="7.09765625" style="30" customWidth="1"/>
    <col min="12571" max="12571" width="8.5" style="30" customWidth="1"/>
    <col min="12572" max="12575" width="7.09765625" style="30" customWidth="1"/>
    <col min="12576" max="12808" width="8.8984375" style="30"/>
    <col min="12809" max="12809" width="3.09765625" style="30" customWidth="1"/>
    <col min="12810" max="12810" width="4.3984375" style="30" customWidth="1"/>
    <col min="12811" max="12811" width="26.59765625" style="30" customWidth="1"/>
    <col min="12812" max="12826" width="7.09765625" style="30" customWidth="1"/>
    <col min="12827" max="12827" width="8.5" style="30" customWidth="1"/>
    <col min="12828" max="12831" width="7.09765625" style="30" customWidth="1"/>
    <col min="12832" max="13064" width="8.8984375" style="30"/>
    <col min="13065" max="13065" width="3.09765625" style="30" customWidth="1"/>
    <col min="13066" max="13066" width="4.3984375" style="30" customWidth="1"/>
    <col min="13067" max="13067" width="26.59765625" style="30" customWidth="1"/>
    <col min="13068" max="13082" width="7.09765625" style="30" customWidth="1"/>
    <col min="13083" max="13083" width="8.5" style="30" customWidth="1"/>
    <col min="13084" max="13087" width="7.09765625" style="30" customWidth="1"/>
    <col min="13088" max="13320" width="8.8984375" style="30"/>
    <col min="13321" max="13321" width="3.09765625" style="30" customWidth="1"/>
    <col min="13322" max="13322" width="4.3984375" style="30" customWidth="1"/>
    <col min="13323" max="13323" width="26.59765625" style="30" customWidth="1"/>
    <col min="13324" max="13338" width="7.09765625" style="30" customWidth="1"/>
    <col min="13339" max="13339" width="8.5" style="30" customWidth="1"/>
    <col min="13340" max="13343" width="7.09765625" style="30" customWidth="1"/>
    <col min="13344" max="13576" width="8.8984375" style="30"/>
    <col min="13577" max="13577" width="3.09765625" style="30" customWidth="1"/>
    <col min="13578" max="13578" width="4.3984375" style="30" customWidth="1"/>
    <col min="13579" max="13579" width="26.59765625" style="30" customWidth="1"/>
    <col min="13580" max="13594" width="7.09765625" style="30" customWidth="1"/>
    <col min="13595" max="13595" width="8.5" style="30" customWidth="1"/>
    <col min="13596" max="13599" width="7.09765625" style="30" customWidth="1"/>
    <col min="13600" max="13832" width="8.8984375" style="30"/>
    <col min="13833" max="13833" width="3.09765625" style="30" customWidth="1"/>
    <col min="13834" max="13834" width="4.3984375" style="30" customWidth="1"/>
    <col min="13835" max="13835" width="26.59765625" style="30" customWidth="1"/>
    <col min="13836" max="13850" width="7.09765625" style="30" customWidth="1"/>
    <col min="13851" max="13851" width="8.5" style="30" customWidth="1"/>
    <col min="13852" max="13855" width="7.09765625" style="30" customWidth="1"/>
    <col min="13856" max="14088" width="8.8984375" style="30"/>
    <col min="14089" max="14089" width="3.09765625" style="30" customWidth="1"/>
    <col min="14090" max="14090" width="4.3984375" style="30" customWidth="1"/>
    <col min="14091" max="14091" width="26.59765625" style="30" customWidth="1"/>
    <col min="14092" max="14106" width="7.09765625" style="30" customWidth="1"/>
    <col min="14107" max="14107" width="8.5" style="30" customWidth="1"/>
    <col min="14108" max="14111" width="7.09765625" style="30" customWidth="1"/>
    <col min="14112" max="14344" width="8.8984375" style="30"/>
    <col min="14345" max="14345" width="3.09765625" style="30" customWidth="1"/>
    <col min="14346" max="14346" width="4.3984375" style="30" customWidth="1"/>
    <col min="14347" max="14347" width="26.59765625" style="30" customWidth="1"/>
    <col min="14348" max="14362" width="7.09765625" style="30" customWidth="1"/>
    <col min="14363" max="14363" width="8.5" style="30" customWidth="1"/>
    <col min="14364" max="14367" width="7.09765625" style="30" customWidth="1"/>
    <col min="14368" max="14600" width="8.8984375" style="30"/>
    <col min="14601" max="14601" width="3.09765625" style="30" customWidth="1"/>
    <col min="14602" max="14602" width="4.3984375" style="30" customWidth="1"/>
    <col min="14603" max="14603" width="26.59765625" style="30" customWidth="1"/>
    <col min="14604" max="14618" width="7.09765625" style="30" customWidth="1"/>
    <col min="14619" max="14619" width="8.5" style="30" customWidth="1"/>
    <col min="14620" max="14623" width="7.09765625" style="30" customWidth="1"/>
    <col min="14624" max="14856" width="8.8984375" style="30"/>
    <col min="14857" max="14857" width="3.09765625" style="30" customWidth="1"/>
    <col min="14858" max="14858" width="4.3984375" style="30" customWidth="1"/>
    <col min="14859" max="14859" width="26.59765625" style="30" customWidth="1"/>
    <col min="14860" max="14874" width="7.09765625" style="30" customWidth="1"/>
    <col min="14875" max="14875" width="8.5" style="30" customWidth="1"/>
    <col min="14876" max="14879" width="7.09765625" style="30" customWidth="1"/>
    <col min="14880" max="15112" width="8.8984375" style="30"/>
    <col min="15113" max="15113" width="3.09765625" style="30" customWidth="1"/>
    <col min="15114" max="15114" width="4.3984375" style="30" customWidth="1"/>
    <col min="15115" max="15115" width="26.59765625" style="30" customWidth="1"/>
    <col min="15116" max="15130" width="7.09765625" style="30" customWidth="1"/>
    <col min="15131" max="15131" width="8.5" style="30" customWidth="1"/>
    <col min="15132" max="15135" width="7.09765625" style="30" customWidth="1"/>
    <col min="15136" max="15368" width="8.8984375" style="30"/>
    <col min="15369" max="15369" width="3.09765625" style="30" customWidth="1"/>
    <col min="15370" max="15370" width="4.3984375" style="30" customWidth="1"/>
    <col min="15371" max="15371" width="26.59765625" style="30" customWidth="1"/>
    <col min="15372" max="15386" width="7.09765625" style="30" customWidth="1"/>
    <col min="15387" max="15387" width="8.5" style="30" customWidth="1"/>
    <col min="15388" max="15391" width="7.09765625" style="30" customWidth="1"/>
    <col min="15392" max="15624" width="8.8984375" style="30"/>
    <col min="15625" max="15625" width="3.09765625" style="30" customWidth="1"/>
    <col min="15626" max="15626" width="4.3984375" style="30" customWidth="1"/>
    <col min="15627" max="15627" width="26.59765625" style="30" customWidth="1"/>
    <col min="15628" max="15642" width="7.09765625" style="30" customWidth="1"/>
    <col min="15643" max="15643" width="8.5" style="30" customWidth="1"/>
    <col min="15644" max="15647" width="7.09765625" style="30" customWidth="1"/>
    <col min="15648" max="15880" width="8.8984375" style="30"/>
    <col min="15881" max="15881" width="3.09765625" style="30" customWidth="1"/>
    <col min="15882" max="15882" width="4.3984375" style="30" customWidth="1"/>
    <col min="15883" max="15883" width="26.59765625" style="30" customWidth="1"/>
    <col min="15884" max="15898" width="7.09765625" style="30" customWidth="1"/>
    <col min="15899" max="15899" width="8.5" style="30" customWidth="1"/>
    <col min="15900" max="15903" width="7.09765625" style="30" customWidth="1"/>
    <col min="15904" max="16136" width="8.8984375" style="30"/>
    <col min="16137" max="16137" width="3.09765625" style="30" customWidth="1"/>
    <col min="16138" max="16138" width="4.3984375" style="30" customWidth="1"/>
    <col min="16139" max="16139" width="26.59765625" style="30" customWidth="1"/>
    <col min="16140" max="16154" width="7.09765625" style="30" customWidth="1"/>
    <col min="16155" max="16155" width="8.5" style="30" customWidth="1"/>
    <col min="16156" max="16159" width="7.09765625" style="30" customWidth="1"/>
    <col min="16160" max="16384" width="8.8984375" style="30"/>
  </cols>
  <sheetData>
    <row r="1" spans="1:33" ht="15.6" x14ac:dyDescent="0.3">
      <c r="A1" s="209" t="s">
        <v>33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</row>
    <row r="2" spans="1:33" ht="15.6" x14ac:dyDescent="0.3">
      <c r="A2" s="210" t="s">
        <v>11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</row>
    <row r="3" spans="1:33" ht="15.6" x14ac:dyDescent="0.3">
      <c r="A3" s="211" t="s">
        <v>200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3"/>
    </row>
    <row r="4" spans="1:33" x14ac:dyDescent="0.3">
      <c r="A4" s="214" t="s">
        <v>97</v>
      </c>
      <c r="B4" s="215"/>
      <c r="C4" s="215"/>
      <c r="D4" s="215"/>
      <c r="E4" s="216"/>
      <c r="F4" s="223" t="s">
        <v>0</v>
      </c>
      <c r="G4" s="224" t="s">
        <v>1</v>
      </c>
      <c r="H4" s="227" t="s">
        <v>32</v>
      </c>
      <c r="I4" s="230" t="s">
        <v>2</v>
      </c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2"/>
      <c r="AB4" s="233" t="s">
        <v>3</v>
      </c>
      <c r="AC4" s="234"/>
      <c r="AD4" s="235"/>
      <c r="AE4" s="223" t="s">
        <v>4</v>
      </c>
    </row>
    <row r="5" spans="1:33" ht="64.5" customHeight="1" x14ac:dyDescent="0.3">
      <c r="A5" s="217"/>
      <c r="B5" s="218"/>
      <c r="C5" s="218"/>
      <c r="D5" s="218"/>
      <c r="E5" s="219"/>
      <c r="F5" s="223"/>
      <c r="G5" s="225"/>
      <c r="H5" s="228"/>
      <c r="I5" s="185" t="s">
        <v>29</v>
      </c>
      <c r="J5" s="185"/>
      <c r="K5" s="185"/>
      <c r="L5" s="240" t="s">
        <v>28</v>
      </c>
      <c r="M5" s="240"/>
      <c r="N5" s="240"/>
      <c r="O5" s="241" t="s">
        <v>57</v>
      </c>
      <c r="P5" s="241"/>
      <c r="Q5" s="241"/>
      <c r="R5" s="242" t="s">
        <v>30</v>
      </c>
      <c r="S5" s="243"/>
      <c r="T5" s="244"/>
      <c r="U5" s="245" t="s">
        <v>56</v>
      </c>
      <c r="V5" s="245"/>
      <c r="W5" s="245"/>
      <c r="X5" s="233" t="s">
        <v>31</v>
      </c>
      <c r="Y5" s="234"/>
      <c r="Z5" s="235"/>
      <c r="AA5" s="252" t="s">
        <v>45</v>
      </c>
      <c r="AB5" s="236" t="s">
        <v>5</v>
      </c>
      <c r="AC5" s="223" t="s">
        <v>6</v>
      </c>
      <c r="AD5" s="236" t="s">
        <v>7</v>
      </c>
      <c r="AE5" s="223"/>
    </row>
    <row r="6" spans="1:33" ht="80.25" customHeight="1" x14ac:dyDescent="0.3">
      <c r="A6" s="220"/>
      <c r="B6" s="221"/>
      <c r="C6" s="221"/>
      <c r="D6" s="221"/>
      <c r="E6" s="222"/>
      <c r="F6" s="223"/>
      <c r="G6" s="226"/>
      <c r="H6" s="229"/>
      <c r="I6" s="55" t="s">
        <v>1</v>
      </c>
      <c r="J6" s="55" t="s">
        <v>5</v>
      </c>
      <c r="K6" s="55" t="s">
        <v>6</v>
      </c>
      <c r="L6" s="55" t="s">
        <v>1</v>
      </c>
      <c r="M6" s="55" t="s">
        <v>5</v>
      </c>
      <c r="N6" s="55" t="s">
        <v>6</v>
      </c>
      <c r="O6" s="55" t="s">
        <v>1</v>
      </c>
      <c r="P6" s="55" t="s">
        <v>5</v>
      </c>
      <c r="Q6" s="55" t="s">
        <v>6</v>
      </c>
      <c r="R6" s="55" t="s">
        <v>1</v>
      </c>
      <c r="S6" s="55" t="s">
        <v>5</v>
      </c>
      <c r="T6" s="55" t="s">
        <v>6</v>
      </c>
      <c r="U6" s="55" t="s">
        <v>1</v>
      </c>
      <c r="V6" s="55" t="s">
        <v>5</v>
      </c>
      <c r="W6" s="55" t="s">
        <v>6</v>
      </c>
      <c r="X6" s="55" t="s">
        <v>1</v>
      </c>
      <c r="Y6" s="55" t="s">
        <v>5</v>
      </c>
      <c r="Z6" s="55" t="s">
        <v>6</v>
      </c>
      <c r="AA6" s="252"/>
      <c r="AB6" s="236"/>
      <c r="AC6" s="223"/>
      <c r="AD6" s="236"/>
      <c r="AE6" s="223"/>
    </row>
    <row r="7" spans="1:33" x14ac:dyDescent="0.3">
      <c r="A7" s="237" t="s">
        <v>8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9"/>
    </row>
    <row r="8" spans="1:33" x14ac:dyDescent="0.3">
      <c r="A8" s="230" t="s">
        <v>12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2"/>
    </row>
    <row r="9" spans="1:33" ht="15" x14ac:dyDescent="0.3">
      <c r="A9" s="8">
        <v>1</v>
      </c>
      <c r="B9" s="83" t="s">
        <v>46</v>
      </c>
      <c r="C9" s="84" t="s">
        <v>48</v>
      </c>
      <c r="D9" s="68" t="s">
        <v>112</v>
      </c>
      <c r="E9" s="79" t="s">
        <v>113</v>
      </c>
      <c r="F9" s="8" t="s">
        <v>21</v>
      </c>
      <c r="G9" s="4">
        <f>SUM(I9,L9,O9,R9,U9,X9)</f>
        <v>5.0000000000000009</v>
      </c>
      <c r="H9" s="7">
        <v>3</v>
      </c>
      <c r="I9" s="60">
        <f>+(J9+K9)/25</f>
        <v>3</v>
      </c>
      <c r="J9" s="1">
        <v>30</v>
      </c>
      <c r="K9" s="8">
        <v>45</v>
      </c>
      <c r="L9" s="60">
        <f>+(M9+N9)/25</f>
        <v>1.56</v>
      </c>
      <c r="M9" s="61">
        <v>14</v>
      </c>
      <c r="N9" s="8">
        <v>25</v>
      </c>
      <c r="O9" s="60">
        <f>+(P9+Q9)/25</f>
        <v>0</v>
      </c>
      <c r="P9" s="1">
        <v>0</v>
      </c>
      <c r="Q9" s="8">
        <v>0</v>
      </c>
      <c r="R9" s="60">
        <f>+(S9+T9)/25</f>
        <v>0</v>
      </c>
      <c r="S9" s="1">
        <v>0</v>
      </c>
      <c r="T9" s="8">
        <v>0</v>
      </c>
      <c r="U9" s="60">
        <f>+(V9+W9)/25</f>
        <v>0</v>
      </c>
      <c r="V9" s="1">
        <v>0</v>
      </c>
      <c r="W9" s="8">
        <v>0</v>
      </c>
      <c r="X9" s="60">
        <f>+(Y9+Z9)/25</f>
        <v>0.44</v>
      </c>
      <c r="Y9" s="1">
        <v>1</v>
      </c>
      <c r="Z9" s="8">
        <v>10</v>
      </c>
      <c r="AA9" s="8">
        <v>0</v>
      </c>
      <c r="AB9" s="8">
        <f>SUM(J9,M9,P9,S9,V9,Y9,AA9,AE9)</f>
        <v>45</v>
      </c>
      <c r="AC9" s="8">
        <f>SUM(K9,N9,Q9,T9,W9,Z9)</f>
        <v>80</v>
      </c>
      <c r="AD9" s="3">
        <f>SUM(AB9,AC9)</f>
        <v>125</v>
      </c>
      <c r="AE9" s="8"/>
    </row>
    <row r="10" spans="1:33" ht="15" x14ac:dyDescent="0.3">
      <c r="A10" s="6">
        <v>2</v>
      </c>
      <c r="B10" s="83" t="s">
        <v>46</v>
      </c>
      <c r="C10" s="84" t="s">
        <v>48</v>
      </c>
      <c r="D10" s="68" t="s">
        <v>114</v>
      </c>
      <c r="E10" s="76" t="s">
        <v>115</v>
      </c>
      <c r="F10" s="6" t="s">
        <v>21</v>
      </c>
      <c r="G10" s="4">
        <f>SUM(I10,L10,O10,R10,U10,X10)</f>
        <v>6.04</v>
      </c>
      <c r="H10" s="7">
        <v>4</v>
      </c>
      <c r="I10" s="60">
        <f t="shared" ref="I10:I13" si="0">+(J10+K10)/25</f>
        <v>3</v>
      </c>
      <c r="J10" s="1">
        <v>30</v>
      </c>
      <c r="K10" s="8">
        <v>45</v>
      </c>
      <c r="L10" s="140">
        <v>2</v>
      </c>
      <c r="M10" s="61">
        <v>14</v>
      </c>
      <c r="N10" s="59">
        <v>35</v>
      </c>
      <c r="O10" s="60">
        <f t="shared" ref="O10:O13" si="1">+(P10+Q10)/25</f>
        <v>0</v>
      </c>
      <c r="P10" s="1">
        <v>0</v>
      </c>
      <c r="Q10" s="8">
        <v>0</v>
      </c>
      <c r="R10" s="140">
        <v>0.6</v>
      </c>
      <c r="S10" s="1">
        <v>15</v>
      </c>
      <c r="T10" s="59">
        <v>0</v>
      </c>
      <c r="U10" s="60">
        <f t="shared" ref="U10:U13" si="2">+(V10+W10)/25</f>
        <v>0</v>
      </c>
      <c r="V10" s="1">
        <v>0</v>
      </c>
      <c r="W10" s="8">
        <v>0</v>
      </c>
      <c r="X10" s="60">
        <f t="shared" ref="X10:X13" si="3">+(Y10+Z10)/25</f>
        <v>0.44</v>
      </c>
      <c r="Y10" s="1">
        <v>1</v>
      </c>
      <c r="Z10" s="8">
        <v>10</v>
      </c>
      <c r="AA10" s="8">
        <v>0</v>
      </c>
      <c r="AB10" s="8">
        <f>SUM(J10,M10,P10,S10,V10,Y10,AA10,AE10)</f>
        <v>60</v>
      </c>
      <c r="AC10" s="8">
        <f>SUM(K10,N10,Q10,T10,W10,Z10)</f>
        <v>90</v>
      </c>
      <c r="AD10" s="3">
        <f>SUM(AB10,AC10)</f>
        <v>150</v>
      </c>
      <c r="AE10" s="8"/>
    </row>
    <row r="11" spans="1:33" ht="15" x14ac:dyDescent="0.3">
      <c r="A11" s="8">
        <v>3</v>
      </c>
      <c r="B11" s="83" t="s">
        <v>46</v>
      </c>
      <c r="C11" s="84" t="s">
        <v>46</v>
      </c>
      <c r="D11" s="68" t="s">
        <v>116</v>
      </c>
      <c r="E11" s="71" t="s">
        <v>77</v>
      </c>
      <c r="F11" s="8" t="s">
        <v>21</v>
      </c>
      <c r="G11" s="4">
        <f>SUM(I11,L11,O11,R11,U11,X11)</f>
        <v>5</v>
      </c>
      <c r="H11" s="7">
        <v>4</v>
      </c>
      <c r="I11" s="60">
        <f t="shared" si="0"/>
        <v>2.8</v>
      </c>
      <c r="J11" s="3">
        <v>30</v>
      </c>
      <c r="K11" s="8">
        <v>40</v>
      </c>
      <c r="L11" s="60">
        <f t="shared" ref="L11:L13" si="4">+(M11+N11)/25</f>
        <v>1.1599999999999999</v>
      </c>
      <c r="M11" s="61">
        <v>14</v>
      </c>
      <c r="N11" s="8">
        <v>15</v>
      </c>
      <c r="O11" s="60">
        <f t="shared" si="1"/>
        <v>0</v>
      </c>
      <c r="P11" s="61">
        <v>0</v>
      </c>
      <c r="Q11" s="8">
        <v>0</v>
      </c>
      <c r="R11" s="60">
        <f t="shared" ref="R11:R13" si="5">+(S11+T11)/25</f>
        <v>0.6</v>
      </c>
      <c r="S11" s="1">
        <v>15</v>
      </c>
      <c r="T11" s="8">
        <v>0</v>
      </c>
      <c r="U11" s="60">
        <f t="shared" si="2"/>
        <v>0</v>
      </c>
      <c r="V11" s="1">
        <v>0</v>
      </c>
      <c r="W11" s="8">
        <v>0</v>
      </c>
      <c r="X11" s="60">
        <f t="shared" si="3"/>
        <v>0.44</v>
      </c>
      <c r="Y11" s="1">
        <v>1</v>
      </c>
      <c r="Z11" s="8">
        <v>10</v>
      </c>
      <c r="AA11" s="8">
        <v>0</v>
      </c>
      <c r="AB11" s="8">
        <f>SUM(J11,M11,P11,S11,V11,Y11,AA11,AE11)</f>
        <v>60</v>
      </c>
      <c r="AC11" s="8">
        <f>SUM(K11,N11,Q11,T11,W11,Z11)</f>
        <v>65</v>
      </c>
      <c r="AD11" s="3">
        <f>SUM(AB11,AC11)</f>
        <v>125</v>
      </c>
      <c r="AE11" s="8"/>
    </row>
    <row r="12" spans="1:33" ht="27.6" x14ac:dyDescent="0.3">
      <c r="A12" s="8">
        <v>4</v>
      </c>
      <c r="B12" s="85" t="s">
        <v>46</v>
      </c>
      <c r="C12" s="84" t="s">
        <v>47</v>
      </c>
      <c r="D12" s="65" t="s">
        <v>117</v>
      </c>
      <c r="E12" s="72" t="s">
        <v>78</v>
      </c>
      <c r="F12" s="8" t="s">
        <v>21</v>
      </c>
      <c r="G12" s="4">
        <f>SUM(I12,L12,O12,R12,U12,X12)</f>
        <v>6</v>
      </c>
      <c r="H12" s="7">
        <v>4</v>
      </c>
      <c r="I12" s="60">
        <f t="shared" si="0"/>
        <v>3</v>
      </c>
      <c r="J12" s="1">
        <v>30</v>
      </c>
      <c r="K12" s="8">
        <v>45</v>
      </c>
      <c r="L12" s="60">
        <f t="shared" si="4"/>
        <v>0</v>
      </c>
      <c r="M12" s="61">
        <v>0</v>
      </c>
      <c r="N12" s="8">
        <v>0</v>
      </c>
      <c r="O12" s="60">
        <f t="shared" si="1"/>
        <v>1.96</v>
      </c>
      <c r="P12" s="1">
        <v>14</v>
      </c>
      <c r="Q12" s="8">
        <v>35</v>
      </c>
      <c r="R12" s="60">
        <f t="shared" si="5"/>
        <v>0.6</v>
      </c>
      <c r="S12" s="1">
        <v>15</v>
      </c>
      <c r="T12" s="8">
        <v>0</v>
      </c>
      <c r="U12" s="60">
        <f t="shared" si="2"/>
        <v>0</v>
      </c>
      <c r="V12" s="1">
        <v>0</v>
      </c>
      <c r="W12" s="8">
        <v>0</v>
      </c>
      <c r="X12" s="60">
        <f t="shared" si="3"/>
        <v>0.44</v>
      </c>
      <c r="Y12" s="1">
        <v>1</v>
      </c>
      <c r="Z12" s="8">
        <v>10</v>
      </c>
      <c r="AA12" s="8">
        <v>0</v>
      </c>
      <c r="AB12" s="8">
        <f>SUM(J12,M12,P12,S12,V12,Y12,AA12,AE12)</f>
        <v>60</v>
      </c>
      <c r="AC12" s="8">
        <f>SUM(K12,N12,Q12,T12,W12,Z12)</f>
        <v>90</v>
      </c>
      <c r="AD12" s="3">
        <f>SUM(AB12,AC12)</f>
        <v>150</v>
      </c>
      <c r="AE12" s="8"/>
    </row>
    <row r="13" spans="1:33" ht="27.6" x14ac:dyDescent="0.3">
      <c r="A13" s="57">
        <v>5</v>
      </c>
      <c r="B13" s="86" t="s">
        <v>46</v>
      </c>
      <c r="C13" s="84" t="s">
        <v>47</v>
      </c>
      <c r="D13" s="80" t="s">
        <v>91</v>
      </c>
      <c r="E13" s="53" t="s">
        <v>79</v>
      </c>
      <c r="F13" s="57" t="s">
        <v>21</v>
      </c>
      <c r="G13" s="58">
        <f>SUM(I13,L13,O13,R13,U13,X13)</f>
        <v>4</v>
      </c>
      <c r="H13" s="44">
        <v>3</v>
      </c>
      <c r="I13" s="60">
        <f t="shared" si="0"/>
        <v>2.6</v>
      </c>
      <c r="J13" s="1">
        <v>30</v>
      </c>
      <c r="K13" s="8">
        <v>35</v>
      </c>
      <c r="L13" s="60">
        <f t="shared" si="4"/>
        <v>0</v>
      </c>
      <c r="M13" s="61">
        <v>0</v>
      </c>
      <c r="N13" s="8">
        <v>0</v>
      </c>
      <c r="O13" s="60">
        <f t="shared" si="1"/>
        <v>1.1599999999999999</v>
      </c>
      <c r="P13" s="1">
        <v>14</v>
      </c>
      <c r="Q13" s="8">
        <v>15</v>
      </c>
      <c r="R13" s="60">
        <f t="shared" si="5"/>
        <v>0</v>
      </c>
      <c r="S13" s="1">
        <v>0</v>
      </c>
      <c r="T13" s="8">
        <v>0</v>
      </c>
      <c r="U13" s="60">
        <f t="shared" si="2"/>
        <v>0</v>
      </c>
      <c r="V13" s="1">
        <v>0</v>
      </c>
      <c r="W13" s="8">
        <v>0</v>
      </c>
      <c r="X13" s="60">
        <f t="shared" si="3"/>
        <v>0.24</v>
      </c>
      <c r="Y13" s="1">
        <v>1</v>
      </c>
      <c r="Z13" s="8">
        <v>5</v>
      </c>
      <c r="AA13" s="8">
        <v>0</v>
      </c>
      <c r="AB13" s="8">
        <f>SUM(J13,M13,P13,S13,V13,Y13,AA13,AE13)</f>
        <v>45</v>
      </c>
      <c r="AC13" s="8">
        <f>SUM(K13,N13,Q13,T13,W13,Z13)</f>
        <v>55</v>
      </c>
      <c r="AD13" s="3">
        <f>SUM(AB13,AC13)</f>
        <v>100</v>
      </c>
      <c r="AE13" s="57"/>
    </row>
    <row r="14" spans="1:33" ht="27.6" x14ac:dyDescent="0.3">
      <c r="A14" s="200">
        <v>6</v>
      </c>
      <c r="B14" s="188" t="s">
        <v>49</v>
      </c>
      <c r="C14" s="246" t="s">
        <v>50</v>
      </c>
      <c r="D14" s="66" t="s">
        <v>58</v>
      </c>
      <c r="E14" s="81" t="s">
        <v>80</v>
      </c>
      <c r="F14" s="207" t="s">
        <v>21</v>
      </c>
      <c r="G14" s="248">
        <f t="shared" ref="G14" si="6">SUM(I14,L14,O14,R14,U14,X14)</f>
        <v>4</v>
      </c>
      <c r="H14" s="250">
        <v>3</v>
      </c>
      <c r="I14" s="255">
        <f>+(J14+K14)/25</f>
        <v>3</v>
      </c>
      <c r="J14" s="257">
        <v>30</v>
      </c>
      <c r="K14" s="207">
        <v>45</v>
      </c>
      <c r="L14" s="255">
        <f>+(M14+N14)/25</f>
        <v>0</v>
      </c>
      <c r="M14" s="207">
        <v>0</v>
      </c>
      <c r="N14" s="207">
        <v>0</v>
      </c>
      <c r="O14" s="255">
        <f>+(P14+Q14)/25</f>
        <v>0</v>
      </c>
      <c r="P14" s="257">
        <v>0</v>
      </c>
      <c r="Q14" s="207">
        <v>0</v>
      </c>
      <c r="R14" s="255">
        <f>+(S14+T14)/25</f>
        <v>0.56000000000000005</v>
      </c>
      <c r="S14" s="257">
        <v>14</v>
      </c>
      <c r="T14" s="207">
        <v>0</v>
      </c>
      <c r="U14" s="255">
        <f>+(V14+W14)/25</f>
        <v>0</v>
      </c>
      <c r="V14" s="257">
        <v>0</v>
      </c>
      <c r="W14" s="207">
        <v>0</v>
      </c>
      <c r="X14" s="255">
        <f>+(Y14+Z14)/25</f>
        <v>0.44</v>
      </c>
      <c r="Y14" s="207">
        <v>1</v>
      </c>
      <c r="Z14" s="207">
        <v>10</v>
      </c>
      <c r="AA14" s="207">
        <v>0</v>
      </c>
      <c r="AB14" s="207">
        <f t="shared" ref="AB14" si="7">SUM(J14,M14,P14,S14,V14,Y14,AA14,AE14)</f>
        <v>45</v>
      </c>
      <c r="AC14" s="207">
        <f t="shared" ref="AC14" si="8">SUM(K14,N14,Q14,T14,W14,Z14)</f>
        <v>55</v>
      </c>
      <c r="AD14" s="253">
        <f t="shared" ref="AD14" si="9">SUM(AB14,AC14)</f>
        <v>100</v>
      </c>
      <c r="AE14" s="207"/>
    </row>
    <row r="15" spans="1:33" ht="27.6" x14ac:dyDescent="0.3">
      <c r="A15" s="201"/>
      <c r="B15" s="189"/>
      <c r="C15" s="247"/>
      <c r="D15" s="82" t="s">
        <v>52</v>
      </c>
      <c r="E15" s="75" t="s">
        <v>13</v>
      </c>
      <c r="F15" s="208"/>
      <c r="G15" s="249"/>
      <c r="H15" s="251"/>
      <c r="I15" s="256"/>
      <c r="J15" s="258"/>
      <c r="K15" s="208"/>
      <c r="L15" s="256"/>
      <c r="M15" s="208"/>
      <c r="N15" s="208"/>
      <c r="O15" s="256"/>
      <c r="P15" s="258"/>
      <c r="Q15" s="208"/>
      <c r="R15" s="256"/>
      <c r="S15" s="258"/>
      <c r="T15" s="208"/>
      <c r="U15" s="256"/>
      <c r="V15" s="258"/>
      <c r="W15" s="208"/>
      <c r="X15" s="256"/>
      <c r="Y15" s="208"/>
      <c r="Z15" s="208"/>
      <c r="AA15" s="208"/>
      <c r="AB15" s="208"/>
      <c r="AC15" s="208"/>
      <c r="AD15" s="254"/>
      <c r="AE15" s="208"/>
      <c r="AG15" s="45"/>
    </row>
    <row r="16" spans="1:33" x14ac:dyDescent="0.3">
      <c r="A16" s="11"/>
      <c r="B16" s="11"/>
      <c r="C16" s="11"/>
      <c r="D16" s="11"/>
      <c r="E16" s="12" t="s">
        <v>23</v>
      </c>
      <c r="F16" s="11"/>
      <c r="G16" s="13">
        <f t="shared" ref="G16" si="10">SUM(G9:G15)</f>
        <v>30.04</v>
      </c>
      <c r="H16" s="14">
        <f t="shared" ref="H16:AD16" si="11">SUM(H9:H15)</f>
        <v>21</v>
      </c>
      <c r="I16" s="15">
        <f t="shared" si="11"/>
        <v>17.399999999999999</v>
      </c>
      <c r="J16" s="11">
        <f t="shared" si="11"/>
        <v>180</v>
      </c>
      <c r="K16" s="11">
        <f t="shared" si="11"/>
        <v>255</v>
      </c>
      <c r="L16" s="15">
        <f t="shared" si="11"/>
        <v>4.72</v>
      </c>
      <c r="M16" s="11">
        <f t="shared" si="11"/>
        <v>42</v>
      </c>
      <c r="N16" s="11">
        <f t="shared" si="11"/>
        <v>75</v>
      </c>
      <c r="O16" s="15">
        <f t="shared" si="11"/>
        <v>3.12</v>
      </c>
      <c r="P16" s="11">
        <f t="shared" si="11"/>
        <v>28</v>
      </c>
      <c r="Q16" s="11">
        <f t="shared" si="11"/>
        <v>50</v>
      </c>
      <c r="R16" s="15">
        <f t="shared" si="11"/>
        <v>2.36</v>
      </c>
      <c r="S16" s="11">
        <f t="shared" si="11"/>
        <v>59</v>
      </c>
      <c r="T16" s="11">
        <f t="shared" si="11"/>
        <v>0</v>
      </c>
      <c r="U16" s="15">
        <f t="shared" si="11"/>
        <v>0</v>
      </c>
      <c r="V16" s="11">
        <f t="shared" si="11"/>
        <v>0</v>
      </c>
      <c r="W16" s="11">
        <f t="shared" si="11"/>
        <v>0</v>
      </c>
      <c r="X16" s="15">
        <f t="shared" si="11"/>
        <v>2.44</v>
      </c>
      <c r="Y16" s="11">
        <f t="shared" si="11"/>
        <v>6</v>
      </c>
      <c r="Z16" s="11">
        <f t="shared" si="11"/>
        <v>55</v>
      </c>
      <c r="AA16" s="11">
        <f t="shared" si="11"/>
        <v>0</v>
      </c>
      <c r="AB16" s="11">
        <f t="shared" si="11"/>
        <v>315</v>
      </c>
      <c r="AC16" s="11">
        <f t="shared" si="11"/>
        <v>435</v>
      </c>
      <c r="AD16" s="16">
        <f t="shared" si="11"/>
        <v>750</v>
      </c>
      <c r="AE16" s="11"/>
    </row>
    <row r="17" spans="1:31" x14ac:dyDescent="0.3">
      <c r="A17" s="230" t="s">
        <v>14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2"/>
    </row>
    <row r="18" spans="1:31" ht="15" x14ac:dyDescent="0.3">
      <c r="A18" s="6">
        <v>7</v>
      </c>
      <c r="B18" s="83" t="s">
        <v>46</v>
      </c>
      <c r="C18" s="84" t="s">
        <v>48</v>
      </c>
      <c r="D18" s="68" t="s">
        <v>107</v>
      </c>
      <c r="E18" s="79" t="s">
        <v>108</v>
      </c>
      <c r="F18" s="6" t="s">
        <v>22</v>
      </c>
      <c r="G18" s="4">
        <f>SUM(I18,L18,O18,R18,U18,X18)</f>
        <v>5.0000000000000009</v>
      </c>
      <c r="H18" s="7">
        <v>3</v>
      </c>
      <c r="I18" s="63">
        <f>+(J18+K18)/25</f>
        <v>3</v>
      </c>
      <c r="J18" s="3">
        <v>30</v>
      </c>
      <c r="K18" s="8">
        <v>45</v>
      </c>
      <c r="L18" s="63">
        <f>+(M18+N18)/25</f>
        <v>1.56</v>
      </c>
      <c r="M18" s="61">
        <v>14</v>
      </c>
      <c r="N18" s="8">
        <v>25</v>
      </c>
      <c r="O18" s="63">
        <f>+(P18+Q18)/25</f>
        <v>0</v>
      </c>
      <c r="P18" s="3">
        <v>0</v>
      </c>
      <c r="Q18" s="8">
        <v>0</v>
      </c>
      <c r="R18" s="63">
        <f>+(S18+T18)/25</f>
        <v>0</v>
      </c>
      <c r="S18" s="3">
        <v>0</v>
      </c>
      <c r="T18" s="8">
        <v>0</v>
      </c>
      <c r="U18" s="63">
        <f>+(V18+W18)/25</f>
        <v>0</v>
      </c>
      <c r="V18" s="3">
        <v>0</v>
      </c>
      <c r="W18" s="8">
        <v>0</v>
      </c>
      <c r="X18" s="63">
        <f>+(Y18+Z18)/25</f>
        <v>0.44</v>
      </c>
      <c r="Y18" s="3">
        <v>1</v>
      </c>
      <c r="Z18" s="8">
        <v>10</v>
      </c>
      <c r="AA18" s="8">
        <v>0</v>
      </c>
      <c r="AB18" s="8">
        <f>SUM(J18,M18,P18,S18,V18,Y18,AA18,AE18)</f>
        <v>45</v>
      </c>
      <c r="AC18" s="8">
        <f>SUM(K18,N18,Q18,T18,W18,Z18)</f>
        <v>80</v>
      </c>
      <c r="AD18" s="3">
        <f>SUM(AB18,AC18)</f>
        <v>125</v>
      </c>
      <c r="AE18" s="8"/>
    </row>
    <row r="19" spans="1:31" ht="15" x14ac:dyDescent="0.3">
      <c r="A19" s="6">
        <v>8</v>
      </c>
      <c r="B19" s="83" t="s">
        <v>46</v>
      </c>
      <c r="C19" s="84" t="s">
        <v>48</v>
      </c>
      <c r="D19" s="68" t="s">
        <v>95</v>
      </c>
      <c r="E19" s="76" t="s">
        <v>109</v>
      </c>
      <c r="F19" s="6" t="s">
        <v>22</v>
      </c>
      <c r="G19" s="4">
        <f>SUM(I19,L19,O19,R19,U19,X19)</f>
        <v>5</v>
      </c>
      <c r="H19" s="7">
        <v>4</v>
      </c>
      <c r="I19" s="63">
        <f t="shared" ref="I19:I23" si="12">+(J19+K19)/25</f>
        <v>3</v>
      </c>
      <c r="J19" s="3">
        <v>30</v>
      </c>
      <c r="K19" s="8">
        <v>45</v>
      </c>
      <c r="L19" s="63">
        <f t="shared" ref="L19:L23" si="13">+(M19+N19)/25</f>
        <v>0</v>
      </c>
      <c r="M19" s="3">
        <v>0</v>
      </c>
      <c r="N19" s="8">
        <v>0</v>
      </c>
      <c r="O19" s="63">
        <f t="shared" ref="O19:O23" si="14">+(P19+Q19)/25</f>
        <v>1.1599999999999999</v>
      </c>
      <c r="P19" s="3">
        <v>14</v>
      </c>
      <c r="Q19" s="8">
        <v>15</v>
      </c>
      <c r="R19" s="63">
        <f t="shared" ref="R19:R23" si="15">+(S19+T19)/25</f>
        <v>0.6</v>
      </c>
      <c r="S19" s="3">
        <v>15</v>
      </c>
      <c r="T19" s="8">
        <v>0</v>
      </c>
      <c r="U19" s="63">
        <f t="shared" ref="U19:U23" si="16">+(V19+W19)/25</f>
        <v>0</v>
      </c>
      <c r="V19" s="3">
        <v>0</v>
      </c>
      <c r="W19" s="8">
        <v>0</v>
      </c>
      <c r="X19" s="63">
        <f t="shared" ref="X19:X23" si="17">+(Y19+Z19)/25</f>
        <v>0.24</v>
      </c>
      <c r="Y19" s="3">
        <v>1</v>
      </c>
      <c r="Z19" s="8">
        <v>5</v>
      </c>
      <c r="AA19" s="8">
        <v>0</v>
      </c>
      <c r="AB19" s="8">
        <f>SUM(J19,M19,P19,S19,V19,Y19,AA19,AE19)</f>
        <v>60</v>
      </c>
      <c r="AC19" s="8">
        <f>SUM(K19,N19,Q19,T19,W19,Z19)</f>
        <v>65</v>
      </c>
      <c r="AD19" s="3">
        <f>SUM(AB19,AC19)</f>
        <v>125</v>
      </c>
      <c r="AE19" s="8"/>
    </row>
    <row r="20" spans="1:31" ht="15" x14ac:dyDescent="0.3">
      <c r="A20" s="6">
        <v>9</v>
      </c>
      <c r="B20" s="83" t="s">
        <v>46</v>
      </c>
      <c r="C20" s="84" t="s">
        <v>47</v>
      </c>
      <c r="D20" s="77" t="s">
        <v>111</v>
      </c>
      <c r="E20" s="77" t="s">
        <v>59</v>
      </c>
      <c r="F20" s="6" t="s">
        <v>22</v>
      </c>
      <c r="G20" s="4">
        <f>SUM(I20,L20,O20,R20,U20,X20)</f>
        <v>4</v>
      </c>
      <c r="H20" s="7">
        <v>3</v>
      </c>
      <c r="I20" s="63">
        <f t="shared" si="12"/>
        <v>2.6</v>
      </c>
      <c r="J20" s="3">
        <v>30</v>
      </c>
      <c r="K20" s="8">
        <v>35</v>
      </c>
      <c r="L20" s="63">
        <f t="shared" si="13"/>
        <v>0</v>
      </c>
      <c r="M20" s="3">
        <v>0</v>
      </c>
      <c r="N20" s="8">
        <v>0</v>
      </c>
      <c r="O20" s="63">
        <f t="shared" si="14"/>
        <v>1.1599999999999999</v>
      </c>
      <c r="P20" s="3">
        <v>14</v>
      </c>
      <c r="Q20" s="8">
        <v>15</v>
      </c>
      <c r="R20" s="63">
        <f t="shared" si="15"/>
        <v>0</v>
      </c>
      <c r="S20" s="3">
        <v>0</v>
      </c>
      <c r="T20" s="8">
        <v>0</v>
      </c>
      <c r="U20" s="63">
        <f t="shared" si="16"/>
        <v>0</v>
      </c>
      <c r="V20" s="3">
        <v>0</v>
      </c>
      <c r="W20" s="8">
        <v>0</v>
      </c>
      <c r="X20" s="63">
        <f t="shared" si="17"/>
        <v>0.24</v>
      </c>
      <c r="Y20" s="3">
        <v>1</v>
      </c>
      <c r="Z20" s="8">
        <v>5</v>
      </c>
      <c r="AA20" s="8">
        <v>0</v>
      </c>
      <c r="AB20" s="8">
        <f>SUM(J20,M20,P20,S20,V20,Y20,AA20,AE20)</f>
        <v>45</v>
      </c>
      <c r="AC20" s="8">
        <f>SUM(K20,N20,Q20,T20,W20,Z20)</f>
        <v>55</v>
      </c>
      <c r="AD20" s="3">
        <f>SUM(AB20,AC20)</f>
        <v>100</v>
      </c>
      <c r="AE20" s="8"/>
    </row>
    <row r="21" spans="1:31" ht="27.6" x14ac:dyDescent="0.3">
      <c r="A21" s="8">
        <v>10</v>
      </c>
      <c r="B21" s="83" t="s">
        <v>46</v>
      </c>
      <c r="C21" s="84" t="s">
        <v>47</v>
      </c>
      <c r="D21" s="65" t="s">
        <v>110</v>
      </c>
      <c r="E21" s="72" t="s">
        <v>81</v>
      </c>
      <c r="F21" s="8" t="s">
        <v>22</v>
      </c>
      <c r="G21" s="4">
        <f>SUM(I21,L21,O21,R21,U21,X21)</f>
        <v>6</v>
      </c>
      <c r="H21" s="7">
        <v>4</v>
      </c>
      <c r="I21" s="63">
        <f t="shared" si="12"/>
        <v>3</v>
      </c>
      <c r="J21" s="3">
        <v>30</v>
      </c>
      <c r="K21" s="8">
        <v>45</v>
      </c>
      <c r="L21" s="63">
        <f t="shared" si="13"/>
        <v>0</v>
      </c>
      <c r="M21" s="3">
        <v>0</v>
      </c>
      <c r="N21" s="8">
        <v>0</v>
      </c>
      <c r="O21" s="63">
        <f t="shared" si="14"/>
        <v>1.96</v>
      </c>
      <c r="P21" s="3">
        <v>14</v>
      </c>
      <c r="Q21" s="8">
        <v>35</v>
      </c>
      <c r="R21" s="63">
        <f t="shared" si="15"/>
        <v>0.6</v>
      </c>
      <c r="S21" s="3">
        <v>15</v>
      </c>
      <c r="T21" s="8">
        <v>0</v>
      </c>
      <c r="U21" s="63">
        <f t="shared" si="16"/>
        <v>0</v>
      </c>
      <c r="V21" s="3">
        <v>0</v>
      </c>
      <c r="W21" s="8">
        <v>0</v>
      </c>
      <c r="X21" s="63">
        <f t="shared" si="17"/>
        <v>0.44</v>
      </c>
      <c r="Y21" s="3">
        <v>1</v>
      </c>
      <c r="Z21" s="8">
        <v>10</v>
      </c>
      <c r="AA21" s="8">
        <v>0</v>
      </c>
      <c r="AB21" s="8">
        <f t="shared" ref="AB21:AB23" si="18">SUM(J21,M21,P21,S21,V21,Y21,AA21,AE21)</f>
        <v>60</v>
      </c>
      <c r="AC21" s="8">
        <f t="shared" ref="AC21:AC23" si="19">SUM(K21,N21,Q21,T21,W21,Z21)</f>
        <v>90</v>
      </c>
      <c r="AD21" s="3">
        <f t="shared" ref="AD21:AD23" si="20">SUM(AB21,AC21)</f>
        <v>150</v>
      </c>
      <c r="AE21" s="8"/>
    </row>
    <row r="22" spans="1:31" ht="27.6" x14ac:dyDescent="0.3">
      <c r="A22" s="8">
        <v>11</v>
      </c>
      <c r="B22" s="83" t="s">
        <v>46</v>
      </c>
      <c r="C22" s="84" t="s">
        <v>47</v>
      </c>
      <c r="D22" s="65" t="s">
        <v>82</v>
      </c>
      <c r="E22" s="53" t="s">
        <v>83</v>
      </c>
      <c r="F22" s="8" t="s">
        <v>22</v>
      </c>
      <c r="G22" s="4">
        <f>SUM(I22,L22,O22,R22,U22,X22)</f>
        <v>6</v>
      </c>
      <c r="H22" s="7">
        <v>4</v>
      </c>
      <c r="I22" s="63">
        <f t="shared" si="12"/>
        <v>3</v>
      </c>
      <c r="J22" s="3">
        <v>30</v>
      </c>
      <c r="K22" s="8">
        <v>45</v>
      </c>
      <c r="L22" s="63">
        <f t="shared" si="13"/>
        <v>0</v>
      </c>
      <c r="M22" s="3">
        <v>0</v>
      </c>
      <c r="N22" s="8">
        <v>0</v>
      </c>
      <c r="O22" s="63">
        <f t="shared" si="14"/>
        <v>1.96</v>
      </c>
      <c r="P22" s="3">
        <v>14</v>
      </c>
      <c r="Q22" s="8">
        <v>35</v>
      </c>
      <c r="R22" s="63">
        <f t="shared" si="15"/>
        <v>0</v>
      </c>
      <c r="S22" s="3">
        <v>0</v>
      </c>
      <c r="T22" s="8">
        <v>0</v>
      </c>
      <c r="U22" s="63">
        <f t="shared" si="16"/>
        <v>0.6</v>
      </c>
      <c r="V22" s="3">
        <v>15</v>
      </c>
      <c r="W22" s="8">
        <v>0</v>
      </c>
      <c r="X22" s="63">
        <f t="shared" si="17"/>
        <v>0.44</v>
      </c>
      <c r="Y22" s="3">
        <v>1</v>
      </c>
      <c r="Z22" s="8">
        <v>10</v>
      </c>
      <c r="AA22" s="8">
        <v>0</v>
      </c>
      <c r="AB22" s="8">
        <f t="shared" si="18"/>
        <v>60</v>
      </c>
      <c r="AC22" s="8">
        <f t="shared" si="19"/>
        <v>90</v>
      </c>
      <c r="AD22" s="3">
        <f t="shared" si="20"/>
        <v>150</v>
      </c>
      <c r="AE22" s="8"/>
    </row>
    <row r="23" spans="1:31" ht="27.6" x14ac:dyDescent="0.3">
      <c r="A23" s="57">
        <v>12</v>
      </c>
      <c r="B23" s="87" t="s">
        <v>46</v>
      </c>
      <c r="C23" s="88" t="s">
        <v>50</v>
      </c>
      <c r="D23" s="22" t="s">
        <v>53</v>
      </c>
      <c r="E23" s="78" t="s">
        <v>19</v>
      </c>
      <c r="F23" s="48" t="s">
        <v>22</v>
      </c>
      <c r="G23" s="58">
        <f t="shared" ref="G23" si="21">SUM(I23,L23,O23,R23,U23,X23)</f>
        <v>4</v>
      </c>
      <c r="H23" s="49">
        <v>3</v>
      </c>
      <c r="I23" s="63">
        <f t="shared" si="12"/>
        <v>3</v>
      </c>
      <c r="J23" s="3">
        <v>30</v>
      </c>
      <c r="K23" s="8">
        <v>45</v>
      </c>
      <c r="L23" s="63">
        <f t="shared" si="13"/>
        <v>0</v>
      </c>
      <c r="M23" s="3">
        <v>0</v>
      </c>
      <c r="N23" s="8">
        <v>0</v>
      </c>
      <c r="O23" s="63">
        <f t="shared" si="14"/>
        <v>0</v>
      </c>
      <c r="P23" s="3">
        <v>0</v>
      </c>
      <c r="Q23" s="8">
        <v>0</v>
      </c>
      <c r="R23" s="63">
        <f t="shared" si="15"/>
        <v>0</v>
      </c>
      <c r="S23" s="3">
        <v>0</v>
      </c>
      <c r="T23" s="8">
        <v>0</v>
      </c>
      <c r="U23" s="63">
        <f t="shared" si="16"/>
        <v>0.56000000000000005</v>
      </c>
      <c r="V23" s="3">
        <v>14</v>
      </c>
      <c r="W23" s="8">
        <v>0</v>
      </c>
      <c r="X23" s="63">
        <f t="shared" si="17"/>
        <v>0.44</v>
      </c>
      <c r="Y23" s="3">
        <v>1</v>
      </c>
      <c r="Z23" s="8">
        <v>10</v>
      </c>
      <c r="AA23" s="8">
        <v>0</v>
      </c>
      <c r="AB23" s="8">
        <f t="shared" si="18"/>
        <v>45</v>
      </c>
      <c r="AC23" s="8">
        <f t="shared" si="19"/>
        <v>55</v>
      </c>
      <c r="AD23" s="3">
        <f t="shared" si="20"/>
        <v>100</v>
      </c>
      <c r="AE23" s="48"/>
    </row>
    <row r="24" spans="1:31" x14ac:dyDescent="0.3">
      <c r="A24" s="11"/>
      <c r="B24" s="11"/>
      <c r="C24" s="11"/>
      <c r="D24" s="11"/>
      <c r="E24" s="12" t="s">
        <v>24</v>
      </c>
      <c r="F24" s="11"/>
      <c r="G24" s="13">
        <f t="shared" ref="G24:AD24" si="22">SUM(G18:G23)</f>
        <v>30</v>
      </c>
      <c r="H24" s="14">
        <f t="shared" si="22"/>
        <v>21</v>
      </c>
      <c r="I24" s="15">
        <f t="shared" si="22"/>
        <v>17.600000000000001</v>
      </c>
      <c r="J24" s="11">
        <f t="shared" si="22"/>
        <v>180</v>
      </c>
      <c r="K24" s="11">
        <f t="shared" si="22"/>
        <v>260</v>
      </c>
      <c r="L24" s="15">
        <f t="shared" si="22"/>
        <v>1.56</v>
      </c>
      <c r="M24" s="11">
        <f t="shared" si="22"/>
        <v>14</v>
      </c>
      <c r="N24" s="11">
        <f t="shared" si="22"/>
        <v>25</v>
      </c>
      <c r="O24" s="15">
        <f t="shared" si="22"/>
        <v>6.2399999999999993</v>
      </c>
      <c r="P24" s="11">
        <f t="shared" si="22"/>
        <v>56</v>
      </c>
      <c r="Q24" s="11">
        <f t="shared" si="22"/>
        <v>100</v>
      </c>
      <c r="R24" s="15">
        <f t="shared" si="22"/>
        <v>1.2</v>
      </c>
      <c r="S24" s="11">
        <f t="shared" si="22"/>
        <v>30</v>
      </c>
      <c r="T24" s="11">
        <f t="shared" si="22"/>
        <v>0</v>
      </c>
      <c r="U24" s="15">
        <f t="shared" si="22"/>
        <v>1.1600000000000001</v>
      </c>
      <c r="V24" s="11">
        <f t="shared" si="22"/>
        <v>29</v>
      </c>
      <c r="W24" s="11">
        <f t="shared" si="22"/>
        <v>0</v>
      </c>
      <c r="X24" s="15">
        <f t="shared" si="22"/>
        <v>2.2399999999999998</v>
      </c>
      <c r="Y24" s="11">
        <f t="shared" si="22"/>
        <v>6</v>
      </c>
      <c r="Z24" s="11">
        <f t="shared" si="22"/>
        <v>50</v>
      </c>
      <c r="AA24" s="11">
        <f t="shared" si="22"/>
        <v>0</v>
      </c>
      <c r="AB24" s="11">
        <f t="shared" si="22"/>
        <v>315</v>
      </c>
      <c r="AC24" s="11">
        <f t="shared" si="22"/>
        <v>435</v>
      </c>
      <c r="AD24" s="16">
        <f t="shared" si="22"/>
        <v>750</v>
      </c>
      <c r="AE24" s="11"/>
    </row>
    <row r="25" spans="1:31" x14ac:dyDescent="0.3">
      <c r="A25" s="259" t="s">
        <v>15</v>
      </c>
      <c r="B25" s="259"/>
      <c r="C25" s="259"/>
      <c r="D25" s="259"/>
      <c r="E25" s="259"/>
      <c r="F25" s="17"/>
      <c r="G25" s="18">
        <f t="shared" ref="G25:AD25" si="23">SUM(G16,G24)</f>
        <v>60.04</v>
      </c>
      <c r="H25" s="19">
        <f t="shared" si="23"/>
        <v>42</v>
      </c>
      <c r="I25" s="15">
        <f t="shared" si="23"/>
        <v>35</v>
      </c>
      <c r="J25" s="15">
        <f t="shared" si="23"/>
        <v>360</v>
      </c>
      <c r="K25" s="15">
        <f t="shared" si="23"/>
        <v>515</v>
      </c>
      <c r="L25" s="15">
        <f t="shared" si="23"/>
        <v>6.2799999999999994</v>
      </c>
      <c r="M25" s="15">
        <f t="shared" si="23"/>
        <v>56</v>
      </c>
      <c r="N25" s="15">
        <f t="shared" si="23"/>
        <v>100</v>
      </c>
      <c r="O25" s="15">
        <f t="shared" si="23"/>
        <v>9.36</v>
      </c>
      <c r="P25" s="15">
        <f t="shared" si="23"/>
        <v>84</v>
      </c>
      <c r="Q25" s="15">
        <f t="shared" si="23"/>
        <v>150</v>
      </c>
      <c r="R25" s="15">
        <f t="shared" si="23"/>
        <v>3.5599999999999996</v>
      </c>
      <c r="S25" s="15">
        <f t="shared" si="23"/>
        <v>89</v>
      </c>
      <c r="T25" s="15">
        <f t="shared" si="23"/>
        <v>0</v>
      </c>
      <c r="U25" s="15">
        <f t="shared" si="23"/>
        <v>1.1600000000000001</v>
      </c>
      <c r="V25" s="15">
        <f t="shared" si="23"/>
        <v>29</v>
      </c>
      <c r="W25" s="15">
        <f t="shared" si="23"/>
        <v>0</v>
      </c>
      <c r="X25" s="15">
        <f t="shared" si="23"/>
        <v>4.68</v>
      </c>
      <c r="Y25" s="15">
        <f t="shared" si="23"/>
        <v>12</v>
      </c>
      <c r="Z25" s="15">
        <f t="shared" si="23"/>
        <v>105</v>
      </c>
      <c r="AA25" s="15">
        <f t="shared" si="23"/>
        <v>0</v>
      </c>
      <c r="AB25" s="15">
        <f t="shared" si="23"/>
        <v>630</v>
      </c>
      <c r="AC25" s="15">
        <f t="shared" si="23"/>
        <v>870</v>
      </c>
      <c r="AD25" s="5">
        <f t="shared" si="23"/>
        <v>1500</v>
      </c>
      <c r="AE25" s="17"/>
    </row>
    <row r="26" spans="1:31" ht="15.6" x14ac:dyDescent="0.3">
      <c r="A26" s="260" t="s">
        <v>201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</row>
    <row r="27" spans="1:31" x14ac:dyDescent="0.3">
      <c r="A27" s="261" t="s">
        <v>9</v>
      </c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</row>
    <row r="28" spans="1:31" x14ac:dyDescent="0.3">
      <c r="A28" s="230" t="s">
        <v>12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2"/>
    </row>
    <row r="29" spans="1:31" ht="15" x14ac:dyDescent="0.3">
      <c r="A29" s="8">
        <v>1</v>
      </c>
      <c r="B29" s="83" t="s">
        <v>46</v>
      </c>
      <c r="C29" s="84" t="s">
        <v>46</v>
      </c>
      <c r="D29" s="68" t="s">
        <v>101</v>
      </c>
      <c r="E29" s="71" t="s">
        <v>84</v>
      </c>
      <c r="F29" s="8" t="s">
        <v>21</v>
      </c>
      <c r="G29" s="4">
        <f t="shared" ref="G29:G34" si="24">SUM(I29,L29,O29,R29,U29,X29)</f>
        <v>5</v>
      </c>
      <c r="H29" s="7">
        <v>4</v>
      </c>
      <c r="I29" s="63">
        <f>+(J29+K29)/25</f>
        <v>2.6</v>
      </c>
      <c r="J29" s="3">
        <v>30</v>
      </c>
      <c r="K29" s="8">
        <v>35</v>
      </c>
      <c r="L29" s="63">
        <f>+(M29+N29)/25</f>
        <v>1.56</v>
      </c>
      <c r="M29" s="3">
        <v>14</v>
      </c>
      <c r="N29" s="8">
        <v>25</v>
      </c>
      <c r="O29" s="63">
        <f>+(P29+Q29)/25</f>
        <v>0</v>
      </c>
      <c r="P29" s="3">
        <v>0</v>
      </c>
      <c r="Q29" s="8">
        <v>0</v>
      </c>
      <c r="R29" s="63">
        <f>+(S29+T29)/25</f>
        <v>0.6</v>
      </c>
      <c r="S29" s="3">
        <v>15</v>
      </c>
      <c r="T29" s="8">
        <v>0</v>
      </c>
      <c r="U29" s="63">
        <f>+(V29+W29)/25</f>
        <v>0</v>
      </c>
      <c r="V29" s="3">
        <v>0</v>
      </c>
      <c r="W29" s="8">
        <v>0</v>
      </c>
      <c r="X29" s="63">
        <f>+(Y29+Z29)/25</f>
        <v>0.24</v>
      </c>
      <c r="Y29" s="3">
        <v>1</v>
      </c>
      <c r="Z29" s="8">
        <v>5</v>
      </c>
      <c r="AA29" s="8">
        <v>0</v>
      </c>
      <c r="AB29" s="8">
        <f t="shared" ref="AB29:AB34" si="25">SUM(J29,M29,P29,S29,V29,Y29,AA29,AE29)</f>
        <v>60</v>
      </c>
      <c r="AC29" s="8">
        <f t="shared" ref="AC29:AC34" si="26">SUM(K29,N29,Q29,T29,W29,Z29)</f>
        <v>65</v>
      </c>
      <c r="AD29" s="3">
        <f t="shared" ref="AD29:AD34" si="27">SUM(AB29,AC29)</f>
        <v>125</v>
      </c>
      <c r="AE29" s="8"/>
    </row>
    <row r="30" spans="1:31" ht="15" x14ac:dyDescent="0.3">
      <c r="A30" s="8">
        <v>2</v>
      </c>
      <c r="B30" s="83" t="s">
        <v>46</v>
      </c>
      <c r="C30" s="84" t="s">
        <v>47</v>
      </c>
      <c r="D30" s="65" t="s">
        <v>76</v>
      </c>
      <c r="E30" s="72" t="s">
        <v>25</v>
      </c>
      <c r="F30" s="8" t="s">
        <v>21</v>
      </c>
      <c r="G30" s="4">
        <f t="shared" si="24"/>
        <v>5</v>
      </c>
      <c r="H30" s="7">
        <v>4</v>
      </c>
      <c r="I30" s="63">
        <f t="shared" ref="I30:I33" si="28">+(J30+K30)/25</f>
        <v>2.6</v>
      </c>
      <c r="J30" s="3">
        <v>30</v>
      </c>
      <c r="K30" s="8">
        <v>35</v>
      </c>
      <c r="L30" s="63">
        <f t="shared" ref="L30:L33" si="29">+(M30+N30)/25</f>
        <v>1.56</v>
      </c>
      <c r="M30" s="3">
        <v>14</v>
      </c>
      <c r="N30" s="8">
        <v>25</v>
      </c>
      <c r="O30" s="63">
        <f t="shared" ref="O30:O33" si="30">+(P30+Q30)/25</f>
        <v>0</v>
      </c>
      <c r="P30" s="3">
        <v>0</v>
      </c>
      <c r="Q30" s="8">
        <v>0</v>
      </c>
      <c r="R30" s="63">
        <f t="shared" ref="R30:R33" si="31">+(S30+T30)/25</f>
        <v>0</v>
      </c>
      <c r="S30" s="3">
        <v>0</v>
      </c>
      <c r="T30" s="8">
        <v>0</v>
      </c>
      <c r="U30" s="63">
        <f t="shared" ref="U30:U33" si="32">+(V30+W30)/25</f>
        <v>0.6</v>
      </c>
      <c r="V30" s="3">
        <v>15</v>
      </c>
      <c r="W30" s="8">
        <v>0</v>
      </c>
      <c r="X30" s="63">
        <f t="shared" ref="X30:X33" si="33">+(Y30+Z30)/25</f>
        <v>0.24</v>
      </c>
      <c r="Y30" s="3">
        <v>1</v>
      </c>
      <c r="Z30" s="8">
        <v>5</v>
      </c>
      <c r="AA30" s="8">
        <v>0</v>
      </c>
      <c r="AB30" s="8">
        <f t="shared" si="25"/>
        <v>60</v>
      </c>
      <c r="AC30" s="8">
        <f t="shared" si="26"/>
        <v>65</v>
      </c>
      <c r="AD30" s="3">
        <f t="shared" si="27"/>
        <v>125</v>
      </c>
      <c r="AE30" s="8"/>
    </row>
    <row r="31" spans="1:31" ht="41.4" x14ac:dyDescent="0.3">
      <c r="A31" s="8">
        <v>3</v>
      </c>
      <c r="B31" s="83" t="s">
        <v>46</v>
      </c>
      <c r="C31" s="84" t="s">
        <v>47</v>
      </c>
      <c r="D31" s="70" t="s">
        <v>102</v>
      </c>
      <c r="E31" s="53" t="s">
        <v>85</v>
      </c>
      <c r="F31" s="8" t="s">
        <v>21</v>
      </c>
      <c r="G31" s="4">
        <f t="shared" si="24"/>
        <v>6</v>
      </c>
      <c r="H31" s="7">
        <v>4</v>
      </c>
      <c r="I31" s="63">
        <f t="shared" si="28"/>
        <v>3</v>
      </c>
      <c r="J31" s="3">
        <v>30</v>
      </c>
      <c r="K31" s="8">
        <v>45</v>
      </c>
      <c r="L31" s="63">
        <f t="shared" si="29"/>
        <v>0</v>
      </c>
      <c r="M31" s="3">
        <v>0</v>
      </c>
      <c r="N31" s="8">
        <v>0</v>
      </c>
      <c r="O31" s="63">
        <f t="shared" si="30"/>
        <v>1.96</v>
      </c>
      <c r="P31" s="3">
        <v>14</v>
      </c>
      <c r="Q31" s="8">
        <v>35</v>
      </c>
      <c r="R31" s="63">
        <f t="shared" si="31"/>
        <v>0.6</v>
      </c>
      <c r="S31" s="3">
        <v>15</v>
      </c>
      <c r="T31" s="8">
        <v>0</v>
      </c>
      <c r="U31" s="63">
        <f t="shared" si="32"/>
        <v>0</v>
      </c>
      <c r="V31" s="3">
        <v>0</v>
      </c>
      <c r="W31" s="8">
        <v>0</v>
      </c>
      <c r="X31" s="63">
        <f t="shared" si="33"/>
        <v>0.44</v>
      </c>
      <c r="Y31" s="3">
        <v>1</v>
      </c>
      <c r="Z31" s="8">
        <v>10</v>
      </c>
      <c r="AA31" s="8">
        <v>0</v>
      </c>
      <c r="AB31" s="8">
        <f t="shared" si="25"/>
        <v>60</v>
      </c>
      <c r="AC31" s="8">
        <f t="shared" si="26"/>
        <v>90</v>
      </c>
      <c r="AD31" s="3">
        <f t="shared" si="27"/>
        <v>150</v>
      </c>
      <c r="AE31" s="8"/>
    </row>
    <row r="32" spans="1:31" ht="15" x14ac:dyDescent="0.3">
      <c r="A32" s="8">
        <v>4</v>
      </c>
      <c r="B32" s="83" t="s">
        <v>46</v>
      </c>
      <c r="C32" s="84" t="s">
        <v>47</v>
      </c>
      <c r="D32" s="69" t="s">
        <v>103</v>
      </c>
      <c r="E32" s="73" t="s">
        <v>86</v>
      </c>
      <c r="F32" s="8" t="s">
        <v>21</v>
      </c>
      <c r="G32" s="4">
        <f t="shared" si="24"/>
        <v>6</v>
      </c>
      <c r="H32" s="7">
        <v>4</v>
      </c>
      <c r="I32" s="63">
        <f t="shared" si="28"/>
        <v>3</v>
      </c>
      <c r="J32" s="3">
        <v>30</v>
      </c>
      <c r="K32" s="8">
        <v>45</v>
      </c>
      <c r="L32" s="63">
        <f t="shared" si="29"/>
        <v>0</v>
      </c>
      <c r="M32" s="3">
        <v>0</v>
      </c>
      <c r="N32" s="8">
        <v>0</v>
      </c>
      <c r="O32" s="63">
        <f t="shared" si="30"/>
        <v>1.96</v>
      </c>
      <c r="P32" s="3">
        <v>14</v>
      </c>
      <c r="Q32" s="8">
        <v>35</v>
      </c>
      <c r="R32" s="63">
        <f t="shared" si="31"/>
        <v>0</v>
      </c>
      <c r="S32" s="3">
        <v>0</v>
      </c>
      <c r="T32" s="8">
        <v>0</v>
      </c>
      <c r="U32" s="63">
        <f t="shared" si="32"/>
        <v>0.6</v>
      </c>
      <c r="V32" s="3">
        <v>15</v>
      </c>
      <c r="W32" s="8">
        <v>0</v>
      </c>
      <c r="X32" s="63">
        <f t="shared" si="33"/>
        <v>0.44</v>
      </c>
      <c r="Y32" s="3">
        <v>1</v>
      </c>
      <c r="Z32" s="8">
        <v>10</v>
      </c>
      <c r="AA32" s="8">
        <v>0</v>
      </c>
      <c r="AB32" s="8">
        <f t="shared" si="25"/>
        <v>60</v>
      </c>
      <c r="AC32" s="8">
        <f t="shared" si="26"/>
        <v>90</v>
      </c>
      <c r="AD32" s="3">
        <f t="shared" si="27"/>
        <v>150</v>
      </c>
      <c r="AE32" s="8"/>
    </row>
    <row r="33" spans="1:31" ht="15" x14ac:dyDescent="0.3">
      <c r="A33" s="8">
        <v>5</v>
      </c>
      <c r="B33" s="83" t="s">
        <v>46</v>
      </c>
      <c r="C33" s="89" t="s">
        <v>47</v>
      </c>
      <c r="D33" s="69" t="s">
        <v>87</v>
      </c>
      <c r="E33" s="73" t="s">
        <v>60</v>
      </c>
      <c r="F33" s="8" t="s">
        <v>21</v>
      </c>
      <c r="G33" s="4">
        <f t="shared" si="24"/>
        <v>4</v>
      </c>
      <c r="H33" s="7">
        <v>3</v>
      </c>
      <c r="I33" s="63">
        <f t="shared" si="28"/>
        <v>2.6</v>
      </c>
      <c r="J33" s="3">
        <v>30</v>
      </c>
      <c r="K33" s="8">
        <v>35</v>
      </c>
      <c r="L33" s="63">
        <f t="shared" si="29"/>
        <v>0</v>
      </c>
      <c r="M33" s="3">
        <v>0</v>
      </c>
      <c r="N33" s="8">
        <v>0</v>
      </c>
      <c r="O33" s="63">
        <f t="shared" si="30"/>
        <v>1.1599999999999999</v>
      </c>
      <c r="P33" s="3">
        <v>14</v>
      </c>
      <c r="Q33" s="8">
        <v>15</v>
      </c>
      <c r="R33" s="63">
        <f t="shared" si="31"/>
        <v>0</v>
      </c>
      <c r="S33" s="3">
        <v>0</v>
      </c>
      <c r="T33" s="8">
        <v>0</v>
      </c>
      <c r="U33" s="63">
        <f t="shared" si="32"/>
        <v>0</v>
      </c>
      <c r="V33" s="3">
        <v>0</v>
      </c>
      <c r="W33" s="8">
        <v>0</v>
      </c>
      <c r="X33" s="63">
        <f t="shared" si="33"/>
        <v>0.24</v>
      </c>
      <c r="Y33" s="3">
        <v>1</v>
      </c>
      <c r="Z33" s="8">
        <v>5</v>
      </c>
      <c r="AA33" s="8">
        <v>0</v>
      </c>
      <c r="AB33" s="8">
        <f t="shared" si="25"/>
        <v>45</v>
      </c>
      <c r="AC33" s="8">
        <f t="shared" si="26"/>
        <v>55</v>
      </c>
      <c r="AD33" s="3">
        <f t="shared" si="27"/>
        <v>100</v>
      </c>
      <c r="AE33" s="8"/>
    </row>
    <row r="34" spans="1:31" x14ac:dyDescent="0.3">
      <c r="A34" s="200">
        <v>6</v>
      </c>
      <c r="B34" s="188" t="s">
        <v>49</v>
      </c>
      <c r="C34" s="246" t="s">
        <v>50</v>
      </c>
      <c r="D34" s="66" t="s">
        <v>104</v>
      </c>
      <c r="E34" s="74" t="s">
        <v>88</v>
      </c>
      <c r="F34" s="207" t="s">
        <v>21</v>
      </c>
      <c r="G34" s="248">
        <f t="shared" si="24"/>
        <v>4</v>
      </c>
      <c r="H34" s="250">
        <v>3</v>
      </c>
      <c r="I34" s="262">
        <f>+(J34+K34)/25</f>
        <v>2.6</v>
      </c>
      <c r="J34" s="207">
        <v>30</v>
      </c>
      <c r="K34" s="207">
        <v>35</v>
      </c>
      <c r="L34" s="262">
        <f>+(M34+N34)/25</f>
        <v>0</v>
      </c>
      <c r="M34" s="207">
        <v>0</v>
      </c>
      <c r="N34" s="207">
        <v>0</v>
      </c>
      <c r="O34" s="262">
        <f>+(P34+Q34)/25</f>
        <v>1.1599999999999999</v>
      </c>
      <c r="P34" s="207">
        <v>14</v>
      </c>
      <c r="Q34" s="207">
        <v>15</v>
      </c>
      <c r="R34" s="262">
        <f>+(S34+T34)/25</f>
        <v>0</v>
      </c>
      <c r="S34" s="207">
        <v>0</v>
      </c>
      <c r="T34" s="207">
        <v>0</v>
      </c>
      <c r="U34" s="262">
        <f>+(V34+W34)/25</f>
        <v>0</v>
      </c>
      <c r="V34" s="207">
        <v>0</v>
      </c>
      <c r="W34" s="207">
        <v>0</v>
      </c>
      <c r="X34" s="262">
        <f>+(Y34+Z34)/25</f>
        <v>0.24</v>
      </c>
      <c r="Y34" s="207">
        <v>1</v>
      </c>
      <c r="Z34" s="207">
        <v>5</v>
      </c>
      <c r="AA34" s="207">
        <v>0</v>
      </c>
      <c r="AB34" s="207">
        <f t="shared" si="25"/>
        <v>45</v>
      </c>
      <c r="AC34" s="207">
        <f t="shared" si="26"/>
        <v>55</v>
      </c>
      <c r="AD34" s="253">
        <f t="shared" si="27"/>
        <v>100</v>
      </c>
      <c r="AE34" s="207"/>
    </row>
    <row r="35" spans="1:31" ht="27.6" x14ac:dyDescent="0.3">
      <c r="A35" s="201"/>
      <c r="B35" s="189"/>
      <c r="C35" s="247"/>
      <c r="D35" s="66" t="s">
        <v>94</v>
      </c>
      <c r="E35" s="75" t="s">
        <v>90</v>
      </c>
      <c r="F35" s="208"/>
      <c r="G35" s="249"/>
      <c r="H35" s="251"/>
      <c r="I35" s="263"/>
      <c r="J35" s="208"/>
      <c r="K35" s="208"/>
      <c r="L35" s="263"/>
      <c r="M35" s="208"/>
      <c r="N35" s="208"/>
      <c r="O35" s="263"/>
      <c r="P35" s="208"/>
      <c r="Q35" s="208"/>
      <c r="R35" s="263"/>
      <c r="S35" s="208"/>
      <c r="T35" s="208"/>
      <c r="U35" s="263"/>
      <c r="V35" s="208"/>
      <c r="W35" s="208"/>
      <c r="X35" s="263"/>
      <c r="Y35" s="208"/>
      <c r="Z35" s="208"/>
      <c r="AA35" s="208"/>
      <c r="AB35" s="208"/>
      <c r="AC35" s="208"/>
      <c r="AD35" s="254"/>
      <c r="AE35" s="208"/>
    </row>
    <row r="36" spans="1:31" x14ac:dyDescent="0.3">
      <c r="A36" s="6"/>
      <c r="B36" s="6"/>
      <c r="C36" s="6"/>
      <c r="D36" s="6"/>
      <c r="E36" s="31" t="s">
        <v>23</v>
      </c>
      <c r="F36" s="6"/>
      <c r="G36" s="13">
        <f t="shared" ref="G36:AD36" si="34">SUM(G29:G34)</f>
        <v>30</v>
      </c>
      <c r="H36" s="7">
        <f t="shared" si="34"/>
        <v>22</v>
      </c>
      <c r="I36" s="15">
        <f t="shared" si="34"/>
        <v>16.399999999999999</v>
      </c>
      <c r="J36" s="8">
        <f t="shared" si="34"/>
        <v>180</v>
      </c>
      <c r="K36" s="8">
        <f t="shared" si="34"/>
        <v>230</v>
      </c>
      <c r="L36" s="63">
        <f t="shared" si="34"/>
        <v>3.12</v>
      </c>
      <c r="M36" s="8">
        <f t="shared" si="34"/>
        <v>28</v>
      </c>
      <c r="N36" s="8">
        <f t="shared" si="34"/>
        <v>50</v>
      </c>
      <c r="O36" s="15">
        <f t="shared" si="34"/>
        <v>6.24</v>
      </c>
      <c r="P36" s="8">
        <f t="shared" si="34"/>
        <v>56</v>
      </c>
      <c r="Q36" s="8">
        <f t="shared" si="34"/>
        <v>100</v>
      </c>
      <c r="R36" s="15">
        <f t="shared" si="34"/>
        <v>1.2</v>
      </c>
      <c r="S36" s="8">
        <f t="shared" si="34"/>
        <v>30</v>
      </c>
      <c r="T36" s="8">
        <f t="shared" si="34"/>
        <v>0</v>
      </c>
      <c r="U36" s="15">
        <f t="shared" si="34"/>
        <v>1.2</v>
      </c>
      <c r="V36" s="8">
        <f t="shared" si="34"/>
        <v>30</v>
      </c>
      <c r="W36" s="8">
        <f t="shared" si="34"/>
        <v>0</v>
      </c>
      <c r="X36" s="15">
        <f t="shared" si="34"/>
        <v>1.8399999999999999</v>
      </c>
      <c r="Y36" s="8">
        <f t="shared" si="34"/>
        <v>6</v>
      </c>
      <c r="Z36" s="8">
        <f t="shared" si="34"/>
        <v>40</v>
      </c>
      <c r="AA36" s="8">
        <f t="shared" si="34"/>
        <v>0</v>
      </c>
      <c r="AB36" s="8">
        <f t="shared" si="34"/>
        <v>330</v>
      </c>
      <c r="AC36" s="8">
        <f t="shared" si="34"/>
        <v>420</v>
      </c>
      <c r="AD36" s="32">
        <f t="shared" si="34"/>
        <v>750</v>
      </c>
      <c r="AE36" s="8"/>
    </row>
    <row r="37" spans="1:31" x14ac:dyDescent="0.3">
      <c r="A37" s="230" t="s">
        <v>14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2"/>
    </row>
    <row r="38" spans="1:31" x14ac:dyDescent="0.3">
      <c r="A38" s="56">
        <v>7</v>
      </c>
      <c r="B38" s="46" t="s">
        <v>46</v>
      </c>
      <c r="C38" s="47" t="s">
        <v>47</v>
      </c>
      <c r="D38" s="65" t="s">
        <v>92</v>
      </c>
      <c r="E38" s="50" t="s">
        <v>61</v>
      </c>
      <c r="F38" s="46" t="s">
        <v>22</v>
      </c>
      <c r="G38" s="4">
        <f>SUM(I38,L38,O38,R38,U38,X38)</f>
        <v>5</v>
      </c>
      <c r="H38" s="7">
        <v>4</v>
      </c>
      <c r="I38" s="63">
        <f>+(J38+K38)/25</f>
        <v>2.6</v>
      </c>
      <c r="J38" s="3">
        <v>30</v>
      </c>
      <c r="K38" s="8">
        <v>35</v>
      </c>
      <c r="L38" s="63">
        <f>+(M38+N38)/25</f>
        <v>0</v>
      </c>
      <c r="M38" s="3">
        <v>0</v>
      </c>
      <c r="N38" s="8">
        <v>0</v>
      </c>
      <c r="O38" s="63">
        <f>+(P38+Q38)/25</f>
        <v>1.36</v>
      </c>
      <c r="P38" s="3">
        <v>14</v>
      </c>
      <c r="Q38" s="8">
        <v>20</v>
      </c>
      <c r="R38" s="63">
        <f>+(S38+T38)/25</f>
        <v>0</v>
      </c>
      <c r="S38" s="3">
        <v>0</v>
      </c>
      <c r="T38" s="8">
        <v>0</v>
      </c>
      <c r="U38" s="63">
        <f>+(V38+W38)/25</f>
        <v>0.6</v>
      </c>
      <c r="V38" s="3">
        <v>15</v>
      </c>
      <c r="W38" s="8">
        <v>0</v>
      </c>
      <c r="X38" s="63">
        <f>+(Y38+Z38)/25</f>
        <v>0.44</v>
      </c>
      <c r="Y38" s="3">
        <v>1</v>
      </c>
      <c r="Z38" s="8">
        <v>10</v>
      </c>
      <c r="AA38" s="8">
        <v>0</v>
      </c>
      <c r="AB38" s="8">
        <f>SUM(J38,M38,P38,S38,V38,Y38,AA38,AE38)</f>
        <v>60</v>
      </c>
      <c r="AC38" s="8">
        <f>SUM(K38,N38,Q38,T38,W38,Z38)</f>
        <v>65</v>
      </c>
      <c r="AD38" s="3">
        <f>SUM(AB38,AC38)</f>
        <v>125</v>
      </c>
      <c r="AE38" s="8"/>
    </row>
    <row r="39" spans="1:31" ht="15" x14ac:dyDescent="0.3">
      <c r="A39" s="6">
        <v>8</v>
      </c>
      <c r="B39" s="83" t="s">
        <v>46</v>
      </c>
      <c r="C39" s="90" t="s">
        <v>47</v>
      </c>
      <c r="D39" s="51" t="s">
        <v>100</v>
      </c>
      <c r="E39" s="51" t="s">
        <v>20</v>
      </c>
      <c r="F39" s="6" t="s">
        <v>22</v>
      </c>
      <c r="G39" s="4">
        <f>SUM(I39,L39,O39,R39,U39,X39)</f>
        <v>9</v>
      </c>
      <c r="H39" s="7">
        <v>6</v>
      </c>
      <c r="I39" s="63">
        <f t="shared" ref="I39:I42" si="35">+(J39+K39)/25</f>
        <v>4.8</v>
      </c>
      <c r="J39" s="3">
        <v>45</v>
      </c>
      <c r="K39" s="8">
        <v>75</v>
      </c>
      <c r="L39" s="63">
        <f t="shared" ref="L39:L42" si="36">+(M39+N39)/25</f>
        <v>3.16</v>
      </c>
      <c r="M39" s="3">
        <v>29</v>
      </c>
      <c r="N39" s="8">
        <v>50</v>
      </c>
      <c r="O39" s="63">
        <f t="shared" ref="O39:O42" si="37">+(P39+Q39)/25</f>
        <v>0</v>
      </c>
      <c r="P39" s="3">
        <v>0</v>
      </c>
      <c r="Q39" s="8">
        <v>0</v>
      </c>
      <c r="R39" s="63">
        <f t="shared" ref="R39:R42" si="38">+(S39+T39)/25</f>
        <v>0</v>
      </c>
      <c r="S39" s="3">
        <v>0</v>
      </c>
      <c r="T39" s="8">
        <v>0</v>
      </c>
      <c r="U39" s="63">
        <f t="shared" ref="U39:U42" si="39">+(V39+W39)/25</f>
        <v>0.6</v>
      </c>
      <c r="V39" s="3">
        <v>15</v>
      </c>
      <c r="W39" s="8">
        <v>0</v>
      </c>
      <c r="X39" s="63">
        <f t="shared" ref="X39:X42" si="40">+(Y39+Z39)/25</f>
        <v>0.44</v>
      </c>
      <c r="Y39" s="3">
        <v>1</v>
      </c>
      <c r="Z39" s="8">
        <v>10</v>
      </c>
      <c r="AA39" s="8">
        <v>0</v>
      </c>
      <c r="AB39" s="8">
        <f>SUM(J39,M39,P39,S39,V39,Y39,AA39,AE39)</f>
        <v>90</v>
      </c>
      <c r="AC39" s="8">
        <f>SUM(K39,N39,Q39,T39,W39,Z39)</f>
        <v>135</v>
      </c>
      <c r="AD39" s="3">
        <f>SUM(AB39,AC39)</f>
        <v>225</v>
      </c>
      <c r="AE39" s="8"/>
    </row>
    <row r="40" spans="1:31" ht="27.6" x14ac:dyDescent="0.3">
      <c r="A40" s="8">
        <v>9</v>
      </c>
      <c r="B40" s="83" t="s">
        <v>46</v>
      </c>
      <c r="C40" s="90" t="s">
        <v>47</v>
      </c>
      <c r="D40" s="51" t="s">
        <v>105</v>
      </c>
      <c r="E40" s="52" t="s">
        <v>62</v>
      </c>
      <c r="F40" s="8" t="s">
        <v>22</v>
      </c>
      <c r="G40" s="4">
        <f>SUM(I40,L40,O40,R40,U40,X40)</f>
        <v>4</v>
      </c>
      <c r="H40" s="7">
        <v>3</v>
      </c>
      <c r="I40" s="63">
        <f t="shared" si="35"/>
        <v>2.6</v>
      </c>
      <c r="J40" s="3">
        <v>30</v>
      </c>
      <c r="K40" s="8">
        <v>35</v>
      </c>
      <c r="L40" s="63">
        <f t="shared" si="36"/>
        <v>0</v>
      </c>
      <c r="M40" s="3">
        <v>0</v>
      </c>
      <c r="N40" s="8">
        <v>0</v>
      </c>
      <c r="O40" s="63">
        <f t="shared" si="37"/>
        <v>1.1599999999999999</v>
      </c>
      <c r="P40" s="3">
        <v>14</v>
      </c>
      <c r="Q40" s="8">
        <v>15</v>
      </c>
      <c r="R40" s="63">
        <f t="shared" si="38"/>
        <v>0</v>
      </c>
      <c r="S40" s="3">
        <v>0</v>
      </c>
      <c r="T40" s="8">
        <v>0</v>
      </c>
      <c r="U40" s="63">
        <f t="shared" si="39"/>
        <v>0</v>
      </c>
      <c r="V40" s="3">
        <v>0</v>
      </c>
      <c r="W40" s="8">
        <v>0</v>
      </c>
      <c r="X40" s="63">
        <f t="shared" si="40"/>
        <v>0.24</v>
      </c>
      <c r="Y40" s="3">
        <v>1</v>
      </c>
      <c r="Z40" s="8">
        <v>5</v>
      </c>
      <c r="AA40" s="8">
        <v>0</v>
      </c>
      <c r="AB40" s="8">
        <f>SUM(J40,M40,P40,S40,V40,Y40,AA40,AE40)</f>
        <v>45</v>
      </c>
      <c r="AC40" s="8">
        <f>SUM(K40,N40,Q40,T40,W40,Z40)</f>
        <v>55</v>
      </c>
      <c r="AD40" s="3">
        <f>SUM(AB40,AC40)</f>
        <v>100</v>
      </c>
      <c r="AE40" s="8"/>
    </row>
    <row r="41" spans="1:31" ht="15" x14ac:dyDescent="0.3">
      <c r="A41" s="6">
        <v>10</v>
      </c>
      <c r="B41" s="83" t="s">
        <v>46</v>
      </c>
      <c r="C41" s="90" t="s">
        <v>50</v>
      </c>
      <c r="D41" s="67" t="s">
        <v>63</v>
      </c>
      <c r="E41" s="9" t="s">
        <v>64</v>
      </c>
      <c r="F41" s="6" t="s">
        <v>22</v>
      </c>
      <c r="G41" s="4">
        <f>SUM(I41,L41,O41,R41,U41,X41)</f>
        <v>5.0000000000000009</v>
      </c>
      <c r="H41" s="7">
        <v>3</v>
      </c>
      <c r="I41" s="63">
        <f t="shared" si="35"/>
        <v>3</v>
      </c>
      <c r="J41" s="3">
        <v>30</v>
      </c>
      <c r="K41" s="8">
        <v>45</v>
      </c>
      <c r="L41" s="63">
        <f t="shared" si="36"/>
        <v>1.56</v>
      </c>
      <c r="M41" s="3">
        <v>14</v>
      </c>
      <c r="N41" s="8">
        <v>25</v>
      </c>
      <c r="O41" s="63">
        <f t="shared" si="37"/>
        <v>0</v>
      </c>
      <c r="P41" s="3">
        <v>0</v>
      </c>
      <c r="Q41" s="8">
        <v>0</v>
      </c>
      <c r="R41" s="63">
        <f t="shared" si="38"/>
        <v>0</v>
      </c>
      <c r="S41" s="3">
        <v>0</v>
      </c>
      <c r="T41" s="8">
        <v>0</v>
      </c>
      <c r="U41" s="63">
        <f t="shared" si="39"/>
        <v>0</v>
      </c>
      <c r="V41" s="3">
        <v>0</v>
      </c>
      <c r="W41" s="8">
        <v>0</v>
      </c>
      <c r="X41" s="63">
        <f t="shared" si="40"/>
        <v>0.44</v>
      </c>
      <c r="Y41" s="3">
        <v>1</v>
      </c>
      <c r="Z41" s="8">
        <v>10</v>
      </c>
      <c r="AA41" s="8">
        <v>0</v>
      </c>
      <c r="AB41" s="8">
        <f>SUM(J41,M41,P41,S41,V41,Y41,AA41,AE41)</f>
        <v>45</v>
      </c>
      <c r="AC41" s="8">
        <f>SUM(K41,N41,Q41,T41,W41,Z41)</f>
        <v>80</v>
      </c>
      <c r="AD41" s="3">
        <f>SUM(AB41,AC41)</f>
        <v>125</v>
      </c>
      <c r="AE41" s="8"/>
    </row>
    <row r="42" spans="1:31" ht="27.6" x14ac:dyDescent="0.3">
      <c r="A42" s="8">
        <v>11</v>
      </c>
      <c r="B42" s="83" t="s">
        <v>46</v>
      </c>
      <c r="C42" s="90" t="s">
        <v>46</v>
      </c>
      <c r="D42" s="67" t="s">
        <v>106</v>
      </c>
      <c r="E42" s="34" t="s">
        <v>69</v>
      </c>
      <c r="F42" s="8" t="s">
        <v>22</v>
      </c>
      <c r="G42" s="33">
        <v>7</v>
      </c>
      <c r="H42" s="7">
        <v>5</v>
      </c>
      <c r="I42" s="63">
        <f t="shared" si="35"/>
        <v>0</v>
      </c>
      <c r="J42" s="3">
        <v>0</v>
      </c>
      <c r="K42" s="8">
        <v>0</v>
      </c>
      <c r="L42" s="63">
        <f t="shared" si="36"/>
        <v>0</v>
      </c>
      <c r="M42" s="3">
        <v>0</v>
      </c>
      <c r="N42" s="8">
        <v>0</v>
      </c>
      <c r="O42" s="63">
        <f t="shared" si="37"/>
        <v>0</v>
      </c>
      <c r="P42" s="3">
        <v>0</v>
      </c>
      <c r="Q42" s="8">
        <v>0</v>
      </c>
      <c r="R42" s="63">
        <f t="shared" si="38"/>
        <v>0</v>
      </c>
      <c r="S42" s="3">
        <v>0</v>
      </c>
      <c r="T42" s="8">
        <v>0</v>
      </c>
      <c r="U42" s="63">
        <f t="shared" si="39"/>
        <v>0</v>
      </c>
      <c r="V42" s="3">
        <v>0</v>
      </c>
      <c r="W42" s="8">
        <v>0</v>
      </c>
      <c r="X42" s="63">
        <f t="shared" si="40"/>
        <v>0</v>
      </c>
      <c r="Y42" s="3">
        <v>0</v>
      </c>
      <c r="Z42" s="8">
        <v>0</v>
      </c>
      <c r="AA42" s="64">
        <v>75</v>
      </c>
      <c r="AB42" s="8">
        <v>75</v>
      </c>
      <c r="AC42" s="8">
        <v>100</v>
      </c>
      <c r="AD42" s="3">
        <f>SUM(AB42,AC42)</f>
        <v>175</v>
      </c>
      <c r="AE42" s="8"/>
    </row>
    <row r="43" spans="1:31" x14ac:dyDescent="0.3">
      <c r="A43" s="6"/>
      <c r="B43" s="6"/>
      <c r="C43" s="6"/>
      <c r="D43" s="6"/>
      <c r="E43" s="31" t="s">
        <v>24</v>
      </c>
      <c r="F43" s="6"/>
      <c r="G43" s="13">
        <f t="shared" ref="G43:AD43" si="41">SUM(G38:G42)</f>
        <v>30</v>
      </c>
      <c r="H43" s="7">
        <f t="shared" si="41"/>
        <v>21</v>
      </c>
      <c r="I43" s="15">
        <f t="shared" si="41"/>
        <v>13</v>
      </c>
      <c r="J43" s="8">
        <f t="shared" si="41"/>
        <v>135</v>
      </c>
      <c r="K43" s="8">
        <f t="shared" si="41"/>
        <v>190</v>
      </c>
      <c r="L43" s="63">
        <f t="shared" si="41"/>
        <v>4.7200000000000006</v>
      </c>
      <c r="M43" s="8">
        <f t="shared" si="41"/>
        <v>43</v>
      </c>
      <c r="N43" s="8">
        <f t="shared" si="41"/>
        <v>75</v>
      </c>
      <c r="O43" s="15">
        <f t="shared" si="41"/>
        <v>2.52</v>
      </c>
      <c r="P43" s="8">
        <f t="shared" si="41"/>
        <v>28</v>
      </c>
      <c r="Q43" s="8">
        <f t="shared" si="41"/>
        <v>35</v>
      </c>
      <c r="R43" s="15">
        <f t="shared" si="41"/>
        <v>0</v>
      </c>
      <c r="S43" s="8">
        <f t="shared" si="41"/>
        <v>0</v>
      </c>
      <c r="T43" s="8">
        <f t="shared" si="41"/>
        <v>0</v>
      </c>
      <c r="U43" s="15">
        <f t="shared" si="41"/>
        <v>1.2</v>
      </c>
      <c r="V43" s="8">
        <f t="shared" si="41"/>
        <v>30</v>
      </c>
      <c r="W43" s="8">
        <f t="shared" si="41"/>
        <v>0</v>
      </c>
      <c r="X43" s="15">
        <f t="shared" si="41"/>
        <v>1.56</v>
      </c>
      <c r="Y43" s="8">
        <f t="shared" si="41"/>
        <v>4</v>
      </c>
      <c r="Z43" s="8">
        <f t="shared" si="41"/>
        <v>35</v>
      </c>
      <c r="AA43" s="64">
        <f t="shared" si="41"/>
        <v>75</v>
      </c>
      <c r="AB43" s="8">
        <f t="shared" si="41"/>
        <v>315</v>
      </c>
      <c r="AC43" s="8">
        <f t="shared" si="41"/>
        <v>435</v>
      </c>
      <c r="AD43" s="32">
        <f t="shared" si="41"/>
        <v>750</v>
      </c>
      <c r="AE43" s="8"/>
    </row>
    <row r="44" spans="1:31" x14ac:dyDescent="0.3">
      <c r="A44" s="259" t="s">
        <v>16</v>
      </c>
      <c r="B44" s="259"/>
      <c r="C44" s="259"/>
      <c r="D44" s="259"/>
      <c r="E44" s="259"/>
      <c r="F44" s="17"/>
      <c r="G44" s="18">
        <f t="shared" ref="G44:AD44" si="42">SUM(G36,G43)</f>
        <v>60</v>
      </c>
      <c r="H44" s="19">
        <f t="shared" si="42"/>
        <v>43</v>
      </c>
      <c r="I44" s="15">
        <f t="shared" si="42"/>
        <v>29.4</v>
      </c>
      <c r="J44" s="15">
        <f t="shared" si="42"/>
        <v>315</v>
      </c>
      <c r="K44" s="15">
        <f t="shared" si="42"/>
        <v>420</v>
      </c>
      <c r="L44" s="63">
        <f t="shared" si="42"/>
        <v>7.8400000000000007</v>
      </c>
      <c r="M44" s="15">
        <f t="shared" si="42"/>
        <v>71</v>
      </c>
      <c r="N44" s="15">
        <f t="shared" si="42"/>
        <v>125</v>
      </c>
      <c r="O44" s="15">
        <f t="shared" si="42"/>
        <v>8.76</v>
      </c>
      <c r="P44" s="15">
        <f t="shared" si="42"/>
        <v>84</v>
      </c>
      <c r="Q44" s="15">
        <f t="shared" si="42"/>
        <v>135</v>
      </c>
      <c r="R44" s="15">
        <f t="shared" si="42"/>
        <v>1.2</v>
      </c>
      <c r="S44" s="15">
        <f t="shared" si="42"/>
        <v>30</v>
      </c>
      <c r="T44" s="15">
        <f t="shared" si="42"/>
        <v>0</v>
      </c>
      <c r="U44" s="15">
        <f t="shared" si="42"/>
        <v>2.4</v>
      </c>
      <c r="V44" s="15">
        <f t="shared" si="42"/>
        <v>60</v>
      </c>
      <c r="W44" s="15">
        <f t="shared" si="42"/>
        <v>0</v>
      </c>
      <c r="X44" s="15">
        <f t="shared" si="42"/>
        <v>3.4</v>
      </c>
      <c r="Y44" s="15">
        <f t="shared" si="42"/>
        <v>10</v>
      </c>
      <c r="Z44" s="15">
        <f t="shared" si="42"/>
        <v>75</v>
      </c>
      <c r="AA44" s="15">
        <f t="shared" si="42"/>
        <v>75</v>
      </c>
      <c r="AB44" s="15">
        <f>SUM(AB36,AB43)</f>
        <v>645</v>
      </c>
      <c r="AC44" s="15">
        <f t="shared" si="42"/>
        <v>855</v>
      </c>
      <c r="AD44" s="5">
        <f t="shared" si="42"/>
        <v>1500</v>
      </c>
      <c r="AE44" s="15"/>
    </row>
    <row r="45" spans="1:31" ht="15.75" customHeight="1" x14ac:dyDescent="0.3">
      <c r="A45" s="260" t="s">
        <v>201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</row>
    <row r="46" spans="1:31" x14ac:dyDescent="0.3">
      <c r="A46" s="261" t="s">
        <v>10</v>
      </c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</row>
    <row r="47" spans="1:31" x14ac:dyDescent="0.3">
      <c r="A47" s="230" t="s">
        <v>12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2"/>
    </row>
    <row r="48" spans="1:31" ht="27.6" x14ac:dyDescent="0.3">
      <c r="A48" s="8">
        <v>1</v>
      </c>
      <c r="B48" s="91" t="s">
        <v>46</v>
      </c>
      <c r="C48" s="92" t="s">
        <v>48</v>
      </c>
      <c r="D48" s="67" t="s">
        <v>98</v>
      </c>
      <c r="E48" s="9" t="s">
        <v>188</v>
      </c>
      <c r="F48" s="8" t="s">
        <v>21</v>
      </c>
      <c r="G48" s="4">
        <f>SUM(I48,L48,O48,R48,U48,X48)</f>
        <v>7.0000000000000009</v>
      </c>
      <c r="H48" s="7">
        <v>5</v>
      </c>
      <c r="I48" s="60">
        <f t="shared" ref="I48:I51" si="43">+(J48+K48)/25</f>
        <v>4</v>
      </c>
      <c r="J48" s="1">
        <v>45</v>
      </c>
      <c r="K48" s="8">
        <v>55</v>
      </c>
      <c r="L48" s="60">
        <f t="shared" ref="L48:L51" si="44">+(M48+N48)/25</f>
        <v>0</v>
      </c>
      <c r="M48" s="1">
        <v>0</v>
      </c>
      <c r="N48" s="8">
        <v>0</v>
      </c>
      <c r="O48" s="60">
        <f t="shared" ref="O48:O51" si="45">+(P48+Q48)/25</f>
        <v>2.56</v>
      </c>
      <c r="P48" s="1">
        <v>29</v>
      </c>
      <c r="Q48" s="8">
        <v>35</v>
      </c>
      <c r="R48" s="60">
        <f t="shared" ref="R48:R51" si="46">+(S48+T48)/25</f>
        <v>0</v>
      </c>
      <c r="S48" s="1">
        <v>0</v>
      </c>
      <c r="T48" s="8">
        <v>0</v>
      </c>
      <c r="U48" s="60">
        <f t="shared" ref="U48:U51" si="47">+(V48+W48)/25</f>
        <v>0</v>
      </c>
      <c r="V48" s="1">
        <v>0</v>
      </c>
      <c r="W48" s="8">
        <v>0</v>
      </c>
      <c r="X48" s="60">
        <f t="shared" ref="X48:X51" si="48">+(Y48+Z48)/25</f>
        <v>0.44</v>
      </c>
      <c r="Y48" s="1">
        <v>1</v>
      </c>
      <c r="Z48" s="8">
        <v>10</v>
      </c>
      <c r="AA48" s="8">
        <v>0</v>
      </c>
      <c r="AB48" s="8">
        <f>SUM(J48,M48,P48,S48,V48,Y48,AA48,AE48)</f>
        <v>75</v>
      </c>
      <c r="AC48" s="8">
        <f>SUM(K48,N48,Q48,T48,W48,Z48,AA48)</f>
        <v>100</v>
      </c>
      <c r="AD48" s="3">
        <f>SUM(AB48,AC48)</f>
        <v>175</v>
      </c>
      <c r="AE48" s="8"/>
    </row>
    <row r="49" spans="1:31" ht="15" x14ac:dyDescent="0.3">
      <c r="A49" s="6">
        <v>2</v>
      </c>
      <c r="B49" s="91" t="s">
        <v>46</v>
      </c>
      <c r="C49" s="92" t="s">
        <v>47</v>
      </c>
      <c r="D49" s="53" t="s">
        <v>54</v>
      </c>
      <c r="E49" s="53" t="s">
        <v>26</v>
      </c>
      <c r="F49" s="6" t="s">
        <v>21</v>
      </c>
      <c r="G49" s="4">
        <f>SUM(I49,L49,O49,R49,U49,X49)</f>
        <v>7.0000000000000009</v>
      </c>
      <c r="H49" s="7">
        <v>5</v>
      </c>
      <c r="I49" s="60">
        <f t="shared" si="43"/>
        <v>4.4000000000000004</v>
      </c>
      <c r="J49" s="1">
        <v>45</v>
      </c>
      <c r="K49" s="8">
        <v>65</v>
      </c>
      <c r="L49" s="60">
        <f t="shared" si="44"/>
        <v>0</v>
      </c>
      <c r="M49" s="1">
        <v>0</v>
      </c>
      <c r="N49" s="8">
        <v>0</v>
      </c>
      <c r="O49" s="60">
        <f t="shared" si="45"/>
        <v>1.56</v>
      </c>
      <c r="P49" s="1">
        <v>14</v>
      </c>
      <c r="Q49" s="8">
        <v>25</v>
      </c>
      <c r="R49" s="60">
        <f t="shared" si="46"/>
        <v>0.6</v>
      </c>
      <c r="S49" s="1">
        <v>15</v>
      </c>
      <c r="T49" s="8">
        <v>0</v>
      </c>
      <c r="U49" s="60">
        <f t="shared" si="47"/>
        <v>0</v>
      </c>
      <c r="V49" s="1">
        <v>0</v>
      </c>
      <c r="W49" s="8">
        <v>0</v>
      </c>
      <c r="X49" s="60">
        <f t="shared" si="48"/>
        <v>0.44</v>
      </c>
      <c r="Y49" s="1">
        <v>1</v>
      </c>
      <c r="Z49" s="8">
        <v>10</v>
      </c>
      <c r="AA49" s="8">
        <v>0</v>
      </c>
      <c r="AB49" s="8">
        <f>SUM(J49,M49,P49,S49,V49,Y49,AA49,AE49)</f>
        <v>75</v>
      </c>
      <c r="AC49" s="8">
        <f>SUM(K49,N49,Q49,T49,W49,Z49)</f>
        <v>100</v>
      </c>
      <c r="AD49" s="3">
        <f>SUM(AB49,AC49)</f>
        <v>175</v>
      </c>
      <c r="AE49" s="8"/>
    </row>
    <row r="50" spans="1:31" ht="15" x14ac:dyDescent="0.3">
      <c r="A50" s="6">
        <v>3</v>
      </c>
      <c r="B50" s="91" t="s">
        <v>46</v>
      </c>
      <c r="C50" s="92" t="s">
        <v>47</v>
      </c>
      <c r="D50" s="53" t="s">
        <v>65</v>
      </c>
      <c r="E50" s="53" t="s">
        <v>66</v>
      </c>
      <c r="F50" s="6" t="s">
        <v>21</v>
      </c>
      <c r="G50" s="4">
        <f>SUM(I50,L50,O50,R50,U50,X50)</f>
        <v>7.0000000000000009</v>
      </c>
      <c r="H50" s="7">
        <v>5</v>
      </c>
      <c r="I50" s="60">
        <f t="shared" si="43"/>
        <v>4.4000000000000004</v>
      </c>
      <c r="J50" s="1">
        <v>45</v>
      </c>
      <c r="K50" s="8">
        <v>65</v>
      </c>
      <c r="L50" s="60">
        <f t="shared" si="44"/>
        <v>0</v>
      </c>
      <c r="M50" s="1">
        <v>0</v>
      </c>
      <c r="N50" s="8">
        <v>0</v>
      </c>
      <c r="O50" s="60">
        <f t="shared" si="45"/>
        <v>1.56</v>
      </c>
      <c r="P50" s="1">
        <v>14</v>
      </c>
      <c r="Q50" s="8">
        <v>25</v>
      </c>
      <c r="R50" s="60">
        <f t="shared" si="46"/>
        <v>0</v>
      </c>
      <c r="S50" s="1">
        <v>0</v>
      </c>
      <c r="T50" s="8">
        <v>0</v>
      </c>
      <c r="U50" s="60">
        <f t="shared" si="47"/>
        <v>0.6</v>
      </c>
      <c r="V50" s="1">
        <v>15</v>
      </c>
      <c r="W50" s="8">
        <v>0</v>
      </c>
      <c r="X50" s="60">
        <f t="shared" si="48"/>
        <v>0.44</v>
      </c>
      <c r="Y50" s="1">
        <v>1</v>
      </c>
      <c r="Z50" s="8">
        <v>10</v>
      </c>
      <c r="AA50" s="8">
        <v>0</v>
      </c>
      <c r="AB50" s="8">
        <f>SUM(J50,M50,P50,S50,V50,Y50,AA50,AE50)</f>
        <v>75</v>
      </c>
      <c r="AC50" s="8">
        <f>SUM(K50,N50,Q50,T50,W50,Z50)</f>
        <v>100</v>
      </c>
      <c r="AD50" s="3">
        <f>SUM(AB50,AC50)</f>
        <v>175</v>
      </c>
      <c r="AE50" s="8"/>
    </row>
    <row r="51" spans="1:31" ht="27.6" x14ac:dyDescent="0.3">
      <c r="A51" s="8">
        <v>4</v>
      </c>
      <c r="B51" s="91" t="s">
        <v>46</v>
      </c>
      <c r="C51" s="92" t="s">
        <v>47</v>
      </c>
      <c r="D51" s="54" t="s">
        <v>99</v>
      </c>
      <c r="E51" s="54" t="s">
        <v>67</v>
      </c>
      <c r="F51" s="8" t="s">
        <v>21</v>
      </c>
      <c r="G51" s="4">
        <f>SUM(I51,L51,O51,R51,U51,X51)</f>
        <v>9</v>
      </c>
      <c r="H51" s="7">
        <v>6</v>
      </c>
      <c r="I51" s="60">
        <f t="shared" si="43"/>
        <v>4.8</v>
      </c>
      <c r="J51" s="1">
        <v>45</v>
      </c>
      <c r="K51" s="8">
        <v>75</v>
      </c>
      <c r="L51" s="60">
        <f t="shared" si="44"/>
        <v>0</v>
      </c>
      <c r="M51" s="1">
        <v>0</v>
      </c>
      <c r="N51" s="8">
        <v>0</v>
      </c>
      <c r="O51" s="60">
        <f t="shared" si="45"/>
        <v>3.16</v>
      </c>
      <c r="P51" s="1">
        <v>29</v>
      </c>
      <c r="Q51" s="8">
        <v>50</v>
      </c>
      <c r="R51" s="60">
        <f t="shared" si="46"/>
        <v>0</v>
      </c>
      <c r="S51" s="1">
        <v>0</v>
      </c>
      <c r="T51" s="8">
        <v>0</v>
      </c>
      <c r="U51" s="60">
        <f t="shared" si="47"/>
        <v>0.6</v>
      </c>
      <c r="V51" s="1">
        <v>15</v>
      </c>
      <c r="W51" s="8">
        <v>0</v>
      </c>
      <c r="X51" s="60">
        <f t="shared" si="48"/>
        <v>0.44</v>
      </c>
      <c r="Y51" s="1">
        <v>1</v>
      </c>
      <c r="Z51" s="8">
        <v>10</v>
      </c>
      <c r="AA51" s="8">
        <v>0</v>
      </c>
      <c r="AB51" s="8">
        <f>SUM(J51,M51,P51,S51,V51,Y51,AA51,AE51)</f>
        <v>90</v>
      </c>
      <c r="AC51" s="8">
        <f>SUM(K51,N51,Q51,T51,W51,Z51)</f>
        <v>135</v>
      </c>
      <c r="AD51" s="3">
        <f>SUM(AB51,AC51)</f>
        <v>225</v>
      </c>
      <c r="AE51" s="8"/>
    </row>
    <row r="52" spans="1:31" x14ac:dyDescent="0.3">
      <c r="A52" s="6"/>
      <c r="B52" s="6"/>
      <c r="C52" s="6"/>
      <c r="D52" s="6"/>
      <c r="E52" s="31" t="s">
        <v>23</v>
      </c>
      <c r="F52" s="6"/>
      <c r="G52" s="13">
        <f t="shared" ref="G52" si="49">SUM(G48:G51)</f>
        <v>30.000000000000004</v>
      </c>
      <c r="H52" s="7">
        <f t="shared" ref="H52:AD52" si="50">SUM(H48:H51)</f>
        <v>21</v>
      </c>
      <c r="I52" s="15">
        <f t="shared" si="50"/>
        <v>17.600000000000001</v>
      </c>
      <c r="J52" s="8">
        <f t="shared" si="50"/>
        <v>180</v>
      </c>
      <c r="K52" s="8">
        <f t="shared" si="50"/>
        <v>260</v>
      </c>
      <c r="L52" s="15">
        <f t="shared" si="50"/>
        <v>0</v>
      </c>
      <c r="M52" s="8">
        <f t="shared" si="50"/>
        <v>0</v>
      </c>
      <c r="N52" s="8">
        <f t="shared" si="50"/>
        <v>0</v>
      </c>
      <c r="O52" s="15">
        <f t="shared" si="50"/>
        <v>8.84</v>
      </c>
      <c r="P52" s="8">
        <f t="shared" si="50"/>
        <v>86</v>
      </c>
      <c r="Q52" s="8">
        <f t="shared" si="50"/>
        <v>135</v>
      </c>
      <c r="R52" s="15">
        <f t="shared" si="50"/>
        <v>0.6</v>
      </c>
      <c r="S52" s="8">
        <f t="shared" si="50"/>
        <v>15</v>
      </c>
      <c r="T52" s="8">
        <f t="shared" si="50"/>
        <v>0</v>
      </c>
      <c r="U52" s="15">
        <f t="shared" si="50"/>
        <v>1.2</v>
      </c>
      <c r="V52" s="8">
        <f t="shared" si="50"/>
        <v>30</v>
      </c>
      <c r="W52" s="8">
        <f t="shared" si="50"/>
        <v>0</v>
      </c>
      <c r="X52" s="15">
        <f t="shared" si="50"/>
        <v>1.76</v>
      </c>
      <c r="Y52" s="8">
        <f t="shared" si="50"/>
        <v>4</v>
      </c>
      <c r="Z52" s="8">
        <f t="shared" si="50"/>
        <v>40</v>
      </c>
      <c r="AA52" s="8">
        <f t="shared" si="50"/>
        <v>0</v>
      </c>
      <c r="AB52" s="8">
        <f t="shared" si="50"/>
        <v>315</v>
      </c>
      <c r="AC52" s="8">
        <f t="shared" si="50"/>
        <v>435</v>
      </c>
      <c r="AD52" s="32">
        <f t="shared" si="50"/>
        <v>750</v>
      </c>
      <c r="AE52" s="8"/>
    </row>
    <row r="53" spans="1:31" x14ac:dyDescent="0.3">
      <c r="A53" s="230" t="s">
        <v>14</v>
      </c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2"/>
    </row>
    <row r="54" spans="1:31" ht="27.6" x14ac:dyDescent="0.3">
      <c r="A54" s="8">
        <v>5</v>
      </c>
      <c r="B54" s="91" t="s">
        <v>46</v>
      </c>
      <c r="C54" s="92" t="s">
        <v>47</v>
      </c>
      <c r="D54" s="53" t="s">
        <v>73</v>
      </c>
      <c r="E54" s="53" t="s">
        <v>72</v>
      </c>
      <c r="F54" s="8" t="s">
        <v>22</v>
      </c>
      <c r="G54" s="4">
        <f>SUM(I54,L54,O54,R54,U54,X54)</f>
        <v>7</v>
      </c>
      <c r="H54" s="7">
        <v>5</v>
      </c>
      <c r="I54" s="60">
        <f t="shared" ref="I54:I55" si="51">+(J54+K54)/25</f>
        <v>4.4000000000000004</v>
      </c>
      <c r="J54" s="1">
        <v>45</v>
      </c>
      <c r="K54" s="8">
        <v>65</v>
      </c>
      <c r="L54" s="60">
        <f t="shared" ref="L54:L55" si="52">+(M54+N54)/25</f>
        <v>0</v>
      </c>
      <c r="M54" s="1">
        <v>0</v>
      </c>
      <c r="N54" s="8">
        <v>0</v>
      </c>
      <c r="O54" s="60">
        <f t="shared" ref="O54:O55" si="53">+(P54+Q54)/25</f>
        <v>1.52</v>
      </c>
      <c r="P54" s="1">
        <v>13</v>
      </c>
      <c r="Q54" s="8">
        <v>25</v>
      </c>
      <c r="R54" s="60">
        <f t="shared" ref="R54:R55" si="54">+(S54+T54)/25</f>
        <v>0</v>
      </c>
      <c r="S54" s="1">
        <v>0</v>
      </c>
      <c r="T54" s="8">
        <v>0</v>
      </c>
      <c r="U54" s="60">
        <f t="shared" ref="U54:U55" si="55">+(V54+W54)/25</f>
        <v>0.6</v>
      </c>
      <c r="V54" s="1">
        <v>15</v>
      </c>
      <c r="W54" s="8">
        <v>0</v>
      </c>
      <c r="X54" s="60">
        <f t="shared" ref="X54:X55" si="56">+(Y54+Z54)/25</f>
        <v>0.48</v>
      </c>
      <c r="Y54" s="1">
        <v>2</v>
      </c>
      <c r="Z54" s="8">
        <v>10</v>
      </c>
      <c r="AA54" s="8">
        <v>0</v>
      </c>
      <c r="AB54" s="8">
        <f>SUM(J54,M54,P54,S54,V54,Y54,AA54,AE54)</f>
        <v>75</v>
      </c>
      <c r="AC54" s="8">
        <f>SUM(K54,N54,Q54,T54,W54,Z54)</f>
        <v>100</v>
      </c>
      <c r="AD54" s="3">
        <f>SUM(AB54,AC54)</f>
        <v>175</v>
      </c>
      <c r="AE54" s="8"/>
    </row>
    <row r="55" spans="1:31" ht="27.6" x14ac:dyDescent="0.3">
      <c r="A55" s="8">
        <v>6</v>
      </c>
      <c r="B55" s="91" t="s">
        <v>46</v>
      </c>
      <c r="C55" s="92" t="s">
        <v>47</v>
      </c>
      <c r="D55" s="53" t="s">
        <v>75</v>
      </c>
      <c r="E55" s="53" t="s">
        <v>74</v>
      </c>
      <c r="F55" s="8" t="s">
        <v>22</v>
      </c>
      <c r="G55" s="4">
        <f>SUM(I55,L55,O55,R55,U55,X55)</f>
        <v>3</v>
      </c>
      <c r="H55" s="7">
        <v>3</v>
      </c>
      <c r="I55" s="60">
        <f t="shared" si="51"/>
        <v>0</v>
      </c>
      <c r="J55" s="1">
        <v>0</v>
      </c>
      <c r="K55" s="8">
        <v>0</v>
      </c>
      <c r="L55" s="60">
        <f t="shared" si="52"/>
        <v>0</v>
      </c>
      <c r="M55" s="1">
        <v>0</v>
      </c>
      <c r="N55" s="8">
        <v>0</v>
      </c>
      <c r="O55" s="60">
        <f t="shared" si="53"/>
        <v>0</v>
      </c>
      <c r="P55" s="1">
        <v>0</v>
      </c>
      <c r="Q55" s="8">
        <v>0</v>
      </c>
      <c r="R55" s="60">
        <f t="shared" si="54"/>
        <v>1.76</v>
      </c>
      <c r="S55" s="1">
        <v>44</v>
      </c>
      <c r="T55" s="8">
        <v>0</v>
      </c>
      <c r="U55" s="60">
        <f t="shared" si="55"/>
        <v>0</v>
      </c>
      <c r="V55" s="1">
        <v>0</v>
      </c>
      <c r="W55" s="8">
        <v>0</v>
      </c>
      <c r="X55" s="60">
        <f t="shared" si="56"/>
        <v>1.24</v>
      </c>
      <c r="Y55" s="1">
        <v>1</v>
      </c>
      <c r="Z55" s="8">
        <v>30</v>
      </c>
      <c r="AA55" s="8">
        <v>0</v>
      </c>
      <c r="AB55" s="8">
        <f>SUM(J55,M55,P55,S55,V55,Y55,AA55,AE55)</f>
        <v>45</v>
      </c>
      <c r="AC55" s="8">
        <f>SUM(K55,N55,Q55,T55,W55,Z55)</f>
        <v>30</v>
      </c>
      <c r="AD55" s="3">
        <f>SUM(AB55,AC55)</f>
        <v>75</v>
      </c>
      <c r="AE55" s="8"/>
    </row>
    <row r="56" spans="1:31" ht="27.6" x14ac:dyDescent="0.3">
      <c r="A56" s="200">
        <v>7</v>
      </c>
      <c r="B56" s="203" t="s">
        <v>49</v>
      </c>
      <c r="C56" s="205" t="s">
        <v>50</v>
      </c>
      <c r="D56" s="10" t="s">
        <v>71</v>
      </c>
      <c r="E56" s="10" t="s">
        <v>70</v>
      </c>
      <c r="F56" s="207" t="s">
        <v>21</v>
      </c>
      <c r="G56" s="248">
        <f t="shared" ref="G56" si="57">SUM(I56,L56,O56,R56,U56,X56)</f>
        <v>5.0000000000000009</v>
      </c>
      <c r="H56" s="250">
        <v>3</v>
      </c>
      <c r="I56" s="255">
        <f>+(J56+K56)/25</f>
        <v>2.6</v>
      </c>
      <c r="J56" s="257">
        <v>30</v>
      </c>
      <c r="K56" s="207">
        <v>35</v>
      </c>
      <c r="L56" s="255">
        <f>+(M56+N56)/25</f>
        <v>0</v>
      </c>
      <c r="M56" s="257">
        <v>0</v>
      </c>
      <c r="N56" s="207">
        <v>0</v>
      </c>
      <c r="O56" s="255">
        <f>+(P56+Q56)/25</f>
        <v>1.96</v>
      </c>
      <c r="P56" s="257">
        <v>14</v>
      </c>
      <c r="Q56" s="207">
        <v>35</v>
      </c>
      <c r="R56" s="255">
        <f>+(S56+T56)/25</f>
        <v>0</v>
      </c>
      <c r="S56" s="257">
        <v>0</v>
      </c>
      <c r="T56" s="207">
        <v>0</v>
      </c>
      <c r="U56" s="255">
        <f>+(V56+W56)/25</f>
        <v>0</v>
      </c>
      <c r="V56" s="257">
        <v>0</v>
      </c>
      <c r="W56" s="207">
        <v>0</v>
      </c>
      <c r="X56" s="255">
        <f>+(Y56+Z56)/25</f>
        <v>0.44</v>
      </c>
      <c r="Y56" s="257">
        <v>1</v>
      </c>
      <c r="Z56" s="207">
        <v>10</v>
      </c>
      <c r="AA56" s="207">
        <v>0</v>
      </c>
      <c r="AB56" s="207">
        <f>SUM(J56,M56,P56,S56,V56,Y56,AA56,AE56)</f>
        <v>45</v>
      </c>
      <c r="AC56" s="207">
        <f>SUM(K56,N56,Q56,T56,W56,Z56)</f>
        <v>80</v>
      </c>
      <c r="AD56" s="253">
        <f>SUM(AB56,AC56)</f>
        <v>125</v>
      </c>
      <c r="AE56" s="207"/>
    </row>
    <row r="57" spans="1:31" ht="26.4" x14ac:dyDescent="0.3">
      <c r="A57" s="201"/>
      <c r="B57" s="204"/>
      <c r="C57" s="206"/>
      <c r="D57" s="66" t="s">
        <v>89</v>
      </c>
      <c r="E57" s="62" t="s">
        <v>93</v>
      </c>
      <c r="F57" s="208"/>
      <c r="G57" s="249"/>
      <c r="H57" s="251"/>
      <c r="I57" s="256"/>
      <c r="J57" s="258"/>
      <c r="K57" s="208"/>
      <c r="L57" s="256"/>
      <c r="M57" s="258"/>
      <c r="N57" s="208"/>
      <c r="O57" s="256"/>
      <c r="P57" s="258"/>
      <c r="Q57" s="208"/>
      <c r="R57" s="256"/>
      <c r="S57" s="258"/>
      <c r="T57" s="208"/>
      <c r="U57" s="256"/>
      <c r="V57" s="258"/>
      <c r="W57" s="208"/>
      <c r="X57" s="256"/>
      <c r="Y57" s="258"/>
      <c r="Z57" s="208"/>
      <c r="AA57" s="208"/>
      <c r="AB57" s="208"/>
      <c r="AC57" s="208"/>
      <c r="AD57" s="254"/>
      <c r="AE57" s="208"/>
    </row>
    <row r="58" spans="1:31" ht="27.6" x14ac:dyDescent="0.3">
      <c r="A58" s="8">
        <v>8</v>
      </c>
      <c r="B58" s="91" t="s">
        <v>46</v>
      </c>
      <c r="C58" s="92" t="s">
        <v>46</v>
      </c>
      <c r="D58" s="67" t="s">
        <v>189</v>
      </c>
      <c r="E58" s="34" t="s">
        <v>68</v>
      </c>
      <c r="F58" s="8" t="s">
        <v>22</v>
      </c>
      <c r="G58" s="33">
        <v>7</v>
      </c>
      <c r="H58" s="7">
        <v>5</v>
      </c>
      <c r="I58" s="60">
        <f t="shared" ref="I58:I59" si="58">+(J58+K58)/25</f>
        <v>0</v>
      </c>
      <c r="J58" s="2">
        <v>0</v>
      </c>
      <c r="K58" s="8">
        <v>0</v>
      </c>
      <c r="L58" s="60">
        <f t="shared" ref="L58:L59" si="59">+(M58+N58)/25</f>
        <v>0</v>
      </c>
      <c r="M58" s="2">
        <v>0</v>
      </c>
      <c r="N58" s="8">
        <v>0</v>
      </c>
      <c r="O58" s="60">
        <f t="shared" ref="O58:O59" si="60">+(P58+Q58)/25</f>
        <v>0</v>
      </c>
      <c r="P58" s="2">
        <v>0</v>
      </c>
      <c r="Q58" s="8">
        <v>0</v>
      </c>
      <c r="R58" s="60">
        <f t="shared" ref="R58:R59" si="61">+(S58+T58)/25</f>
        <v>0</v>
      </c>
      <c r="S58" s="2">
        <v>0</v>
      </c>
      <c r="T58" s="8">
        <v>0</v>
      </c>
      <c r="U58" s="60">
        <f t="shared" ref="U58:U59" si="62">+(V58+W58)/25</f>
        <v>0</v>
      </c>
      <c r="V58" s="2">
        <v>0</v>
      </c>
      <c r="W58" s="8">
        <v>0</v>
      </c>
      <c r="X58" s="60">
        <f t="shared" ref="X58" si="63">+(Y58+Z58)/25</f>
        <v>0</v>
      </c>
      <c r="Y58" s="2">
        <v>0</v>
      </c>
      <c r="Z58" s="8">
        <v>0</v>
      </c>
      <c r="AA58" s="7">
        <v>75</v>
      </c>
      <c r="AB58" s="8">
        <v>75</v>
      </c>
      <c r="AC58" s="8">
        <v>100</v>
      </c>
      <c r="AD58" s="3">
        <f>SUM(AB58,AC58)</f>
        <v>175</v>
      </c>
      <c r="AE58" s="8"/>
    </row>
    <row r="59" spans="1:31" ht="15" x14ac:dyDescent="0.3">
      <c r="A59" s="6">
        <v>9</v>
      </c>
      <c r="B59" s="91" t="s">
        <v>46</v>
      </c>
      <c r="C59" s="92" t="s">
        <v>51</v>
      </c>
      <c r="D59" s="67" t="s">
        <v>55</v>
      </c>
      <c r="E59" s="34" t="s">
        <v>27</v>
      </c>
      <c r="F59" s="6" t="s">
        <v>22</v>
      </c>
      <c r="G59" s="4">
        <v>8</v>
      </c>
      <c r="H59" s="7">
        <v>1</v>
      </c>
      <c r="I59" s="60">
        <f t="shared" si="58"/>
        <v>0</v>
      </c>
      <c r="J59" s="2">
        <v>0</v>
      </c>
      <c r="K59" s="8">
        <v>0</v>
      </c>
      <c r="L59" s="60">
        <f t="shared" si="59"/>
        <v>0</v>
      </c>
      <c r="M59" s="2">
        <v>0</v>
      </c>
      <c r="N59" s="8">
        <v>0</v>
      </c>
      <c r="O59" s="60">
        <f t="shared" si="60"/>
        <v>0</v>
      </c>
      <c r="P59" s="2">
        <v>0</v>
      </c>
      <c r="Q59" s="8">
        <v>0</v>
      </c>
      <c r="R59" s="60">
        <f t="shared" si="61"/>
        <v>0</v>
      </c>
      <c r="S59" s="2">
        <v>0</v>
      </c>
      <c r="T59" s="8">
        <v>0</v>
      </c>
      <c r="U59" s="60">
        <f t="shared" si="62"/>
        <v>0</v>
      </c>
      <c r="V59" s="2">
        <v>0</v>
      </c>
      <c r="W59" s="8">
        <v>0</v>
      </c>
      <c r="X59" s="60">
        <v>0</v>
      </c>
      <c r="Y59" s="2">
        <v>0</v>
      </c>
      <c r="Z59" s="8">
        <v>0</v>
      </c>
      <c r="AA59" s="35">
        <v>10</v>
      </c>
      <c r="AB59" s="8">
        <v>10</v>
      </c>
      <c r="AC59" s="8">
        <v>190</v>
      </c>
      <c r="AD59" s="3">
        <f>SUM(AB59,AC59)</f>
        <v>200</v>
      </c>
      <c r="AE59" s="8"/>
    </row>
    <row r="60" spans="1:31" x14ac:dyDescent="0.3">
      <c r="A60" s="6"/>
      <c r="B60" s="6"/>
      <c r="C60" s="6"/>
      <c r="D60" s="6"/>
      <c r="E60" s="31" t="s">
        <v>24</v>
      </c>
      <c r="F60" s="6"/>
      <c r="G60" s="13">
        <f t="shared" ref="G60:AD60" si="64">SUM(G54:G59)</f>
        <v>30</v>
      </c>
      <c r="H60" s="7">
        <f t="shared" si="64"/>
        <v>17</v>
      </c>
      <c r="I60" s="15">
        <f t="shared" si="64"/>
        <v>7</v>
      </c>
      <c r="J60" s="8">
        <f t="shared" si="64"/>
        <v>75</v>
      </c>
      <c r="K60" s="8">
        <f t="shared" si="64"/>
        <v>100</v>
      </c>
      <c r="L60" s="15">
        <f t="shared" si="64"/>
        <v>0</v>
      </c>
      <c r="M60" s="8">
        <f t="shared" si="64"/>
        <v>0</v>
      </c>
      <c r="N60" s="8">
        <f t="shared" si="64"/>
        <v>0</v>
      </c>
      <c r="O60" s="15">
        <f t="shared" si="64"/>
        <v>3.48</v>
      </c>
      <c r="P60" s="8">
        <f t="shared" si="64"/>
        <v>27</v>
      </c>
      <c r="Q60" s="8">
        <f t="shared" si="64"/>
        <v>60</v>
      </c>
      <c r="R60" s="15">
        <f t="shared" si="64"/>
        <v>1.76</v>
      </c>
      <c r="S60" s="8">
        <f t="shared" si="64"/>
        <v>44</v>
      </c>
      <c r="T60" s="8">
        <f t="shared" si="64"/>
        <v>0</v>
      </c>
      <c r="U60" s="15">
        <f t="shared" si="64"/>
        <v>0.6</v>
      </c>
      <c r="V60" s="8">
        <f t="shared" si="64"/>
        <v>15</v>
      </c>
      <c r="W60" s="8">
        <f t="shared" si="64"/>
        <v>0</v>
      </c>
      <c r="X60" s="15">
        <f t="shared" si="64"/>
        <v>2.16</v>
      </c>
      <c r="Y60" s="8">
        <f t="shared" si="64"/>
        <v>4</v>
      </c>
      <c r="Z60" s="8">
        <f t="shared" si="64"/>
        <v>50</v>
      </c>
      <c r="AA60" s="8">
        <f t="shared" si="64"/>
        <v>85</v>
      </c>
      <c r="AB60" s="8">
        <f t="shared" si="64"/>
        <v>250</v>
      </c>
      <c r="AC60" s="8">
        <f t="shared" si="64"/>
        <v>500</v>
      </c>
      <c r="AD60" s="32">
        <f t="shared" si="64"/>
        <v>750</v>
      </c>
      <c r="AE60" s="8"/>
    </row>
    <row r="61" spans="1:31" x14ac:dyDescent="0.3">
      <c r="A61" s="266" t="s">
        <v>17</v>
      </c>
      <c r="B61" s="267"/>
      <c r="C61" s="267"/>
      <c r="D61" s="267"/>
      <c r="E61" s="268"/>
      <c r="F61" s="17"/>
      <c r="G61" s="13">
        <f t="shared" ref="G61:AD61" si="65">SUM(G52,G60)</f>
        <v>60</v>
      </c>
      <c r="H61" s="19">
        <f t="shared" si="65"/>
        <v>38</v>
      </c>
      <c r="I61" s="15">
        <f t="shared" si="65"/>
        <v>24.6</v>
      </c>
      <c r="J61" s="15">
        <f t="shared" si="65"/>
        <v>255</v>
      </c>
      <c r="K61" s="15">
        <f t="shared" si="65"/>
        <v>360</v>
      </c>
      <c r="L61" s="15">
        <f t="shared" si="65"/>
        <v>0</v>
      </c>
      <c r="M61" s="15">
        <f t="shared" si="65"/>
        <v>0</v>
      </c>
      <c r="N61" s="15">
        <f t="shared" si="65"/>
        <v>0</v>
      </c>
      <c r="O61" s="15">
        <f t="shared" si="65"/>
        <v>12.32</v>
      </c>
      <c r="P61" s="15">
        <f t="shared" si="65"/>
        <v>113</v>
      </c>
      <c r="Q61" s="15">
        <f t="shared" si="65"/>
        <v>195</v>
      </c>
      <c r="R61" s="15">
        <f t="shared" si="65"/>
        <v>2.36</v>
      </c>
      <c r="S61" s="15">
        <f t="shared" si="65"/>
        <v>59</v>
      </c>
      <c r="T61" s="15">
        <f t="shared" si="65"/>
        <v>0</v>
      </c>
      <c r="U61" s="15">
        <f t="shared" si="65"/>
        <v>1.7999999999999998</v>
      </c>
      <c r="V61" s="15">
        <f t="shared" si="65"/>
        <v>45</v>
      </c>
      <c r="W61" s="15">
        <f t="shared" si="65"/>
        <v>0</v>
      </c>
      <c r="X61" s="15">
        <f t="shared" si="65"/>
        <v>3.92</v>
      </c>
      <c r="Y61" s="15">
        <f t="shared" si="65"/>
        <v>8</v>
      </c>
      <c r="Z61" s="15">
        <f t="shared" si="65"/>
        <v>90</v>
      </c>
      <c r="AA61" s="15">
        <f t="shared" si="65"/>
        <v>85</v>
      </c>
      <c r="AB61" s="15">
        <f t="shared" si="65"/>
        <v>565</v>
      </c>
      <c r="AC61" s="15">
        <f t="shared" si="65"/>
        <v>935</v>
      </c>
      <c r="AD61" s="5">
        <f t="shared" si="65"/>
        <v>1500</v>
      </c>
      <c r="AE61" s="15"/>
    </row>
    <row r="62" spans="1:31" x14ac:dyDescent="0.3">
      <c r="A62" s="36"/>
      <c r="B62" s="36"/>
      <c r="C62" s="36"/>
      <c r="D62" s="36"/>
      <c r="E62" s="37" t="s">
        <v>18</v>
      </c>
      <c r="F62" s="36"/>
      <c r="G62" s="23">
        <f t="shared" ref="G62:AD62" si="66">SUM(G25,G44,G61)</f>
        <v>180.04</v>
      </c>
      <c r="H62" s="38">
        <f t="shared" si="66"/>
        <v>123</v>
      </c>
      <c r="I62" s="38">
        <f t="shared" si="66"/>
        <v>89</v>
      </c>
      <c r="J62" s="39">
        <f t="shared" si="66"/>
        <v>930</v>
      </c>
      <c r="K62" s="38">
        <f t="shared" si="66"/>
        <v>1295</v>
      </c>
      <c r="L62" s="38">
        <f t="shared" si="66"/>
        <v>14.120000000000001</v>
      </c>
      <c r="M62" s="39">
        <f t="shared" si="66"/>
        <v>127</v>
      </c>
      <c r="N62" s="38">
        <f t="shared" si="66"/>
        <v>225</v>
      </c>
      <c r="O62" s="38">
        <f t="shared" si="66"/>
        <v>30.439999999999998</v>
      </c>
      <c r="P62" s="40">
        <f t="shared" si="66"/>
        <v>281</v>
      </c>
      <c r="Q62" s="11">
        <f t="shared" si="66"/>
        <v>480</v>
      </c>
      <c r="R62" s="38">
        <f t="shared" si="66"/>
        <v>7.1199999999999992</v>
      </c>
      <c r="S62" s="40">
        <f t="shared" si="66"/>
        <v>178</v>
      </c>
      <c r="T62" s="38">
        <f t="shared" si="66"/>
        <v>0</v>
      </c>
      <c r="U62" s="38">
        <f t="shared" si="66"/>
        <v>5.3599999999999994</v>
      </c>
      <c r="V62" s="40">
        <f t="shared" si="66"/>
        <v>134</v>
      </c>
      <c r="W62" s="38">
        <f t="shared" si="66"/>
        <v>0</v>
      </c>
      <c r="X62" s="38">
        <f t="shared" si="66"/>
        <v>12</v>
      </c>
      <c r="Y62" s="43">
        <f t="shared" si="66"/>
        <v>30</v>
      </c>
      <c r="Z62" s="38">
        <f t="shared" si="66"/>
        <v>270</v>
      </c>
      <c r="AA62" s="40">
        <f t="shared" si="66"/>
        <v>160</v>
      </c>
      <c r="AB62" s="38">
        <f t="shared" si="66"/>
        <v>1840</v>
      </c>
      <c r="AC62" s="38">
        <f t="shared" si="66"/>
        <v>2660</v>
      </c>
      <c r="AD62" s="23">
        <f t="shared" si="66"/>
        <v>4500</v>
      </c>
      <c r="AE62" s="38"/>
    </row>
    <row r="63" spans="1:31" x14ac:dyDescent="0.3">
      <c r="A63" s="20"/>
      <c r="B63" s="29"/>
      <c r="C63" s="29"/>
      <c r="D63" s="29"/>
      <c r="E63" s="21" t="s">
        <v>35</v>
      </c>
      <c r="F63" s="22" t="s">
        <v>34</v>
      </c>
      <c r="G63" s="23"/>
      <c r="H63" s="24"/>
      <c r="I63" s="25"/>
      <c r="J63" s="21">
        <f>+AB62</f>
        <v>1840</v>
      </c>
      <c r="K63" s="26">
        <f>+J63/AD62</f>
        <v>0.40888888888888891</v>
      </c>
      <c r="L63" s="27" t="s">
        <v>40</v>
      </c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41"/>
      <c r="AE63" s="28"/>
    </row>
    <row r="64" spans="1:31" x14ac:dyDescent="0.3">
      <c r="A64" s="20"/>
      <c r="B64" s="29"/>
      <c r="C64" s="29"/>
      <c r="D64" s="29"/>
      <c r="E64" s="21" t="s">
        <v>36</v>
      </c>
      <c r="F64" s="22" t="s">
        <v>34</v>
      </c>
      <c r="G64" s="23"/>
      <c r="H64" s="24"/>
      <c r="I64" s="25"/>
      <c r="J64" s="21">
        <f>+AC62</f>
        <v>2660</v>
      </c>
      <c r="K64" s="26">
        <f>+J64/AD62</f>
        <v>0.59111111111111114</v>
      </c>
      <c r="L64" s="27" t="s">
        <v>41</v>
      </c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41"/>
      <c r="AE64" s="28"/>
    </row>
    <row r="65" spans="1:31" x14ac:dyDescent="0.3">
      <c r="A65" s="20"/>
      <c r="B65" s="29"/>
      <c r="C65" s="29"/>
      <c r="D65" s="29"/>
      <c r="E65" s="21" t="s">
        <v>37</v>
      </c>
      <c r="F65" s="22" t="s">
        <v>34</v>
      </c>
      <c r="G65" s="23"/>
      <c r="H65" s="24"/>
      <c r="I65" s="25"/>
      <c r="J65" s="21">
        <f>+J62+M62+Y62</f>
        <v>1087</v>
      </c>
      <c r="K65" s="26">
        <f>+J65/AB62</f>
        <v>0.59076086956521734</v>
      </c>
      <c r="L65" s="27" t="s">
        <v>43</v>
      </c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41"/>
      <c r="AE65" s="28"/>
    </row>
    <row r="66" spans="1:31" x14ac:dyDescent="0.3">
      <c r="A66" s="20"/>
      <c r="B66" s="29"/>
      <c r="C66" s="29"/>
      <c r="D66" s="29"/>
      <c r="E66" s="21" t="s">
        <v>38</v>
      </c>
      <c r="F66" s="22" t="s">
        <v>34</v>
      </c>
      <c r="G66" s="23"/>
      <c r="H66" s="24"/>
      <c r="I66" s="25"/>
      <c r="J66" s="21">
        <f>+P62+S62+V62+AA62</f>
        <v>753</v>
      </c>
      <c r="K66" s="26">
        <f>+J66/AB62</f>
        <v>0.40923913043478261</v>
      </c>
      <c r="L66" s="27" t="s">
        <v>44</v>
      </c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41"/>
      <c r="AE66" s="28"/>
    </row>
    <row r="67" spans="1:31" x14ac:dyDescent="0.3">
      <c r="A67" s="20"/>
      <c r="B67" s="29"/>
      <c r="C67" s="29"/>
      <c r="D67" s="29"/>
      <c r="E67" s="21" t="s">
        <v>39</v>
      </c>
      <c r="F67" s="264" t="s">
        <v>42</v>
      </c>
      <c r="G67" s="265"/>
      <c r="H67" s="20"/>
      <c r="I67" s="29"/>
      <c r="J67" s="21">
        <f>+S62+AA62</f>
        <v>338</v>
      </c>
      <c r="K67" s="42">
        <f>+J67/(J66+J65)</f>
        <v>0.18369565217391304</v>
      </c>
      <c r="L67" s="30" t="s">
        <v>96</v>
      </c>
    </row>
  </sheetData>
  <mergeCells count="122">
    <mergeCell ref="F67:G67"/>
    <mergeCell ref="AA56:AA57"/>
    <mergeCell ref="AB56:AB57"/>
    <mergeCell ref="AC56:AC57"/>
    <mergeCell ref="AD56:AD57"/>
    <mergeCell ref="AE56:AE57"/>
    <mergeCell ref="A61:E61"/>
    <mergeCell ref="U56:U57"/>
    <mergeCell ref="V56:V57"/>
    <mergeCell ref="W56:W57"/>
    <mergeCell ref="X56:X57"/>
    <mergeCell ref="Y56:Y57"/>
    <mergeCell ref="Z56:Z57"/>
    <mergeCell ref="O56:O57"/>
    <mergeCell ref="P56:P57"/>
    <mergeCell ref="Q56:Q57"/>
    <mergeCell ref="R56:R57"/>
    <mergeCell ref="S56:S57"/>
    <mergeCell ref="T56:T57"/>
    <mergeCell ref="I56:I57"/>
    <mergeCell ref="J56:J57"/>
    <mergeCell ref="K56:K57"/>
    <mergeCell ref="L56:L57"/>
    <mergeCell ref="M56:M57"/>
    <mergeCell ref="N56:N57"/>
    <mergeCell ref="A56:A57"/>
    <mergeCell ref="B56:B57"/>
    <mergeCell ref="C56:C57"/>
    <mergeCell ref="F56:F57"/>
    <mergeCell ref="G56:G57"/>
    <mergeCell ref="H56:H57"/>
    <mergeCell ref="A37:AE37"/>
    <mergeCell ref="A44:E44"/>
    <mergeCell ref="A45:AE45"/>
    <mergeCell ref="A46:AE46"/>
    <mergeCell ref="A47:AE47"/>
    <mergeCell ref="A53:AE53"/>
    <mergeCell ref="AC34:AC35"/>
    <mergeCell ref="AD34:AD35"/>
    <mergeCell ref="AE34:AE35"/>
    <mergeCell ref="T34:T35"/>
    <mergeCell ref="U34:U35"/>
    <mergeCell ref="V34:V35"/>
    <mergeCell ref="W34:W35"/>
    <mergeCell ref="X34:X35"/>
    <mergeCell ref="Y34:Y35"/>
    <mergeCell ref="A25:E25"/>
    <mergeCell ref="A26:AE26"/>
    <mergeCell ref="A27:AE27"/>
    <mergeCell ref="A28:AE28"/>
    <mergeCell ref="A34:A35"/>
    <mergeCell ref="B34:B35"/>
    <mergeCell ref="C34:C35"/>
    <mergeCell ref="F34:F35"/>
    <mergeCell ref="G34:G35"/>
    <mergeCell ref="N34:N35"/>
    <mergeCell ref="O34:O35"/>
    <mergeCell ref="P34:P35"/>
    <mergeCell ref="Q34:Q35"/>
    <mergeCell ref="R34:R35"/>
    <mergeCell ref="S34:S35"/>
    <mergeCell ref="H34:H35"/>
    <mergeCell ref="I34:I35"/>
    <mergeCell ref="J34:J35"/>
    <mergeCell ref="K34:K35"/>
    <mergeCell ref="L34:L35"/>
    <mergeCell ref="M34:M35"/>
    <mergeCell ref="Z34:Z35"/>
    <mergeCell ref="AA34:AA35"/>
    <mergeCell ref="AB34:AB35"/>
    <mergeCell ref="A17:AE17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A7:AE7"/>
    <mergeCell ref="A8:AE8"/>
    <mergeCell ref="I5:K5"/>
    <mergeCell ref="L5:N5"/>
    <mergeCell ref="O5:Q5"/>
    <mergeCell ref="R5:T5"/>
    <mergeCell ref="U5:W5"/>
    <mergeCell ref="X5:Z5"/>
    <mergeCell ref="A14:A15"/>
    <mergeCell ref="B14:B15"/>
    <mergeCell ref="C14:C15"/>
    <mergeCell ref="F14:F15"/>
    <mergeCell ref="G14:G15"/>
    <mergeCell ref="H14:H15"/>
    <mergeCell ref="AA5:AA6"/>
    <mergeCell ref="AB5:AB6"/>
    <mergeCell ref="AC5:AC6"/>
    <mergeCell ref="AA14:AA15"/>
    <mergeCell ref="AB14:AB15"/>
    <mergeCell ref="AC14:AC15"/>
    <mergeCell ref="AD14:AD15"/>
    <mergeCell ref="AE14:AE15"/>
    <mergeCell ref="A1:AE1"/>
    <mergeCell ref="A2:AE2"/>
    <mergeCell ref="A3:AE3"/>
    <mergeCell ref="A4:E6"/>
    <mergeCell ref="F4:F6"/>
    <mergeCell ref="G4:G6"/>
    <mergeCell ref="H4:H6"/>
    <mergeCell ref="I4:AA4"/>
    <mergeCell ref="AB4:AD4"/>
    <mergeCell ref="AE4:AE6"/>
    <mergeCell ref="AD5:AD6"/>
  </mergeCells>
  <hyperlinks>
    <hyperlink ref="E14" location="_ftn1" display="_ftn1" xr:uid="{00000000-0004-0000-0100-000000000000}"/>
    <hyperlink ref="E34" location="_ftn1" display="_ftn1" xr:uid="{00000000-0004-0000-0100-000001000000}"/>
  </hyperlinks>
  <pageMargins left="0.25" right="0.25" top="0.3" bottom="0.28999999999999998" header="0.3" footer="0.3"/>
  <pageSetup scale="8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43"/>
  <sheetViews>
    <sheetView workbookViewId="0">
      <selection activeCell="C25" sqref="C25"/>
    </sheetView>
  </sheetViews>
  <sheetFormatPr defaultColWidth="32.3984375" defaultRowHeight="15" x14ac:dyDescent="0.25"/>
  <cols>
    <col min="1" max="1" width="2.5" style="93" customWidth="1"/>
    <col min="2" max="2" width="25.8984375" style="93" customWidth="1"/>
    <col min="3" max="3" width="37.09765625" style="93" customWidth="1"/>
    <col min="4" max="5" width="10" style="93" customWidth="1"/>
    <col min="6" max="257" width="32.3984375" style="93"/>
    <col min="258" max="258" width="2.5" style="93" customWidth="1"/>
    <col min="259" max="259" width="34" style="93" customWidth="1"/>
    <col min="260" max="260" width="42.59765625" style="93" customWidth="1"/>
    <col min="261" max="261" width="13.3984375" style="93" customWidth="1"/>
    <col min="262" max="513" width="32.3984375" style="93"/>
    <col min="514" max="514" width="2.5" style="93" customWidth="1"/>
    <col min="515" max="515" width="34" style="93" customWidth="1"/>
    <col min="516" max="516" width="42.59765625" style="93" customWidth="1"/>
    <col min="517" max="517" width="13.3984375" style="93" customWidth="1"/>
    <col min="518" max="769" width="32.3984375" style="93"/>
    <col min="770" max="770" width="2.5" style="93" customWidth="1"/>
    <col min="771" max="771" width="34" style="93" customWidth="1"/>
    <col min="772" max="772" width="42.59765625" style="93" customWidth="1"/>
    <col min="773" max="773" width="13.3984375" style="93" customWidth="1"/>
    <col min="774" max="1025" width="32.3984375" style="93"/>
    <col min="1026" max="1026" width="2.5" style="93" customWidth="1"/>
    <col min="1027" max="1027" width="34" style="93" customWidth="1"/>
    <col min="1028" max="1028" width="42.59765625" style="93" customWidth="1"/>
    <col min="1029" max="1029" width="13.3984375" style="93" customWidth="1"/>
    <col min="1030" max="1281" width="32.3984375" style="93"/>
    <col min="1282" max="1282" width="2.5" style="93" customWidth="1"/>
    <col min="1283" max="1283" width="34" style="93" customWidth="1"/>
    <col min="1284" max="1284" width="42.59765625" style="93" customWidth="1"/>
    <col min="1285" max="1285" width="13.3984375" style="93" customWidth="1"/>
    <col min="1286" max="1537" width="32.3984375" style="93"/>
    <col min="1538" max="1538" width="2.5" style="93" customWidth="1"/>
    <col min="1539" max="1539" width="34" style="93" customWidth="1"/>
    <col min="1540" max="1540" width="42.59765625" style="93" customWidth="1"/>
    <col min="1541" max="1541" width="13.3984375" style="93" customWidth="1"/>
    <col min="1542" max="1793" width="32.3984375" style="93"/>
    <col min="1794" max="1794" width="2.5" style="93" customWidth="1"/>
    <col min="1795" max="1795" width="34" style="93" customWidth="1"/>
    <col min="1796" max="1796" width="42.59765625" style="93" customWidth="1"/>
    <col min="1797" max="1797" width="13.3984375" style="93" customWidth="1"/>
    <col min="1798" max="2049" width="32.3984375" style="93"/>
    <col min="2050" max="2050" width="2.5" style="93" customWidth="1"/>
    <col min="2051" max="2051" width="34" style="93" customWidth="1"/>
    <col min="2052" max="2052" width="42.59765625" style="93" customWidth="1"/>
    <col min="2053" max="2053" width="13.3984375" style="93" customWidth="1"/>
    <col min="2054" max="2305" width="32.3984375" style="93"/>
    <col min="2306" max="2306" width="2.5" style="93" customWidth="1"/>
    <col min="2307" max="2307" width="34" style="93" customWidth="1"/>
    <col min="2308" max="2308" width="42.59765625" style="93" customWidth="1"/>
    <col min="2309" max="2309" width="13.3984375" style="93" customWidth="1"/>
    <col min="2310" max="2561" width="32.3984375" style="93"/>
    <col min="2562" max="2562" width="2.5" style="93" customWidth="1"/>
    <col min="2563" max="2563" width="34" style="93" customWidth="1"/>
    <col min="2564" max="2564" width="42.59765625" style="93" customWidth="1"/>
    <col min="2565" max="2565" width="13.3984375" style="93" customWidth="1"/>
    <col min="2566" max="2817" width="32.3984375" style="93"/>
    <col min="2818" max="2818" width="2.5" style="93" customWidth="1"/>
    <col min="2819" max="2819" width="34" style="93" customWidth="1"/>
    <col min="2820" max="2820" width="42.59765625" style="93" customWidth="1"/>
    <col min="2821" max="2821" width="13.3984375" style="93" customWidth="1"/>
    <col min="2822" max="3073" width="32.3984375" style="93"/>
    <col min="3074" max="3074" width="2.5" style="93" customWidth="1"/>
    <col min="3075" max="3075" width="34" style="93" customWidth="1"/>
    <col min="3076" max="3076" width="42.59765625" style="93" customWidth="1"/>
    <col min="3077" max="3077" width="13.3984375" style="93" customWidth="1"/>
    <col min="3078" max="3329" width="32.3984375" style="93"/>
    <col min="3330" max="3330" width="2.5" style="93" customWidth="1"/>
    <col min="3331" max="3331" width="34" style="93" customWidth="1"/>
    <col min="3332" max="3332" width="42.59765625" style="93" customWidth="1"/>
    <col min="3333" max="3333" width="13.3984375" style="93" customWidth="1"/>
    <col min="3334" max="3585" width="32.3984375" style="93"/>
    <col min="3586" max="3586" width="2.5" style="93" customWidth="1"/>
    <col min="3587" max="3587" width="34" style="93" customWidth="1"/>
    <col min="3588" max="3588" width="42.59765625" style="93" customWidth="1"/>
    <col min="3589" max="3589" width="13.3984375" style="93" customWidth="1"/>
    <col min="3590" max="3841" width="32.3984375" style="93"/>
    <col min="3842" max="3842" width="2.5" style="93" customWidth="1"/>
    <col min="3843" max="3843" width="34" style="93" customWidth="1"/>
    <col min="3844" max="3844" width="42.59765625" style="93" customWidth="1"/>
    <col min="3845" max="3845" width="13.3984375" style="93" customWidth="1"/>
    <col min="3846" max="4097" width="32.3984375" style="93"/>
    <col min="4098" max="4098" width="2.5" style="93" customWidth="1"/>
    <col min="4099" max="4099" width="34" style="93" customWidth="1"/>
    <col min="4100" max="4100" width="42.59765625" style="93" customWidth="1"/>
    <col min="4101" max="4101" width="13.3984375" style="93" customWidth="1"/>
    <col min="4102" max="4353" width="32.3984375" style="93"/>
    <col min="4354" max="4354" width="2.5" style="93" customWidth="1"/>
    <col min="4355" max="4355" width="34" style="93" customWidth="1"/>
    <col min="4356" max="4356" width="42.59765625" style="93" customWidth="1"/>
    <col min="4357" max="4357" width="13.3984375" style="93" customWidth="1"/>
    <col min="4358" max="4609" width="32.3984375" style="93"/>
    <col min="4610" max="4610" width="2.5" style="93" customWidth="1"/>
    <col min="4611" max="4611" width="34" style="93" customWidth="1"/>
    <col min="4612" max="4612" width="42.59765625" style="93" customWidth="1"/>
    <col min="4613" max="4613" width="13.3984375" style="93" customWidth="1"/>
    <col min="4614" max="4865" width="32.3984375" style="93"/>
    <col min="4866" max="4866" width="2.5" style="93" customWidth="1"/>
    <col min="4867" max="4867" width="34" style="93" customWidth="1"/>
    <col min="4868" max="4868" width="42.59765625" style="93" customWidth="1"/>
    <col min="4869" max="4869" width="13.3984375" style="93" customWidth="1"/>
    <col min="4870" max="5121" width="32.3984375" style="93"/>
    <col min="5122" max="5122" width="2.5" style="93" customWidth="1"/>
    <col min="5123" max="5123" width="34" style="93" customWidth="1"/>
    <col min="5124" max="5124" width="42.59765625" style="93" customWidth="1"/>
    <col min="5125" max="5125" width="13.3984375" style="93" customWidth="1"/>
    <col min="5126" max="5377" width="32.3984375" style="93"/>
    <col min="5378" max="5378" width="2.5" style="93" customWidth="1"/>
    <col min="5379" max="5379" width="34" style="93" customWidth="1"/>
    <col min="5380" max="5380" width="42.59765625" style="93" customWidth="1"/>
    <col min="5381" max="5381" width="13.3984375" style="93" customWidth="1"/>
    <col min="5382" max="5633" width="32.3984375" style="93"/>
    <col min="5634" max="5634" width="2.5" style="93" customWidth="1"/>
    <col min="5635" max="5635" width="34" style="93" customWidth="1"/>
    <col min="5636" max="5636" width="42.59765625" style="93" customWidth="1"/>
    <col min="5637" max="5637" width="13.3984375" style="93" customWidth="1"/>
    <col min="5638" max="5889" width="32.3984375" style="93"/>
    <col min="5890" max="5890" width="2.5" style="93" customWidth="1"/>
    <col min="5891" max="5891" width="34" style="93" customWidth="1"/>
    <col min="5892" max="5892" width="42.59765625" style="93" customWidth="1"/>
    <col min="5893" max="5893" width="13.3984375" style="93" customWidth="1"/>
    <col min="5894" max="6145" width="32.3984375" style="93"/>
    <col min="6146" max="6146" width="2.5" style="93" customWidth="1"/>
    <col min="6147" max="6147" width="34" style="93" customWidth="1"/>
    <col min="6148" max="6148" width="42.59765625" style="93" customWidth="1"/>
    <col min="6149" max="6149" width="13.3984375" style="93" customWidth="1"/>
    <col min="6150" max="6401" width="32.3984375" style="93"/>
    <col min="6402" max="6402" width="2.5" style="93" customWidth="1"/>
    <col min="6403" max="6403" width="34" style="93" customWidth="1"/>
    <col min="6404" max="6404" width="42.59765625" style="93" customWidth="1"/>
    <col min="6405" max="6405" width="13.3984375" style="93" customWidth="1"/>
    <col min="6406" max="6657" width="32.3984375" style="93"/>
    <col min="6658" max="6658" width="2.5" style="93" customWidth="1"/>
    <col min="6659" max="6659" width="34" style="93" customWidth="1"/>
    <col min="6660" max="6660" width="42.59765625" style="93" customWidth="1"/>
    <col min="6661" max="6661" width="13.3984375" style="93" customWidth="1"/>
    <col min="6662" max="6913" width="32.3984375" style="93"/>
    <col min="6914" max="6914" width="2.5" style="93" customWidth="1"/>
    <col min="6915" max="6915" width="34" style="93" customWidth="1"/>
    <col min="6916" max="6916" width="42.59765625" style="93" customWidth="1"/>
    <col min="6917" max="6917" width="13.3984375" style="93" customWidth="1"/>
    <col min="6918" max="7169" width="32.3984375" style="93"/>
    <col min="7170" max="7170" width="2.5" style="93" customWidth="1"/>
    <col min="7171" max="7171" width="34" style="93" customWidth="1"/>
    <col min="7172" max="7172" width="42.59765625" style="93" customWidth="1"/>
    <col min="7173" max="7173" width="13.3984375" style="93" customWidth="1"/>
    <col min="7174" max="7425" width="32.3984375" style="93"/>
    <col min="7426" max="7426" width="2.5" style="93" customWidth="1"/>
    <col min="7427" max="7427" width="34" style="93" customWidth="1"/>
    <col min="7428" max="7428" width="42.59765625" style="93" customWidth="1"/>
    <col min="7429" max="7429" width="13.3984375" style="93" customWidth="1"/>
    <col min="7430" max="7681" width="32.3984375" style="93"/>
    <col min="7682" max="7682" width="2.5" style="93" customWidth="1"/>
    <col min="7683" max="7683" width="34" style="93" customWidth="1"/>
    <col min="7684" max="7684" width="42.59765625" style="93" customWidth="1"/>
    <col min="7685" max="7685" width="13.3984375" style="93" customWidth="1"/>
    <col min="7686" max="7937" width="32.3984375" style="93"/>
    <col min="7938" max="7938" width="2.5" style="93" customWidth="1"/>
    <col min="7939" max="7939" width="34" style="93" customWidth="1"/>
    <col min="7940" max="7940" width="42.59765625" style="93" customWidth="1"/>
    <col min="7941" max="7941" width="13.3984375" style="93" customWidth="1"/>
    <col min="7942" max="8193" width="32.3984375" style="93"/>
    <col min="8194" max="8194" width="2.5" style="93" customWidth="1"/>
    <col min="8195" max="8195" width="34" style="93" customWidth="1"/>
    <col min="8196" max="8196" width="42.59765625" style="93" customWidth="1"/>
    <col min="8197" max="8197" width="13.3984375" style="93" customWidth="1"/>
    <col min="8198" max="8449" width="32.3984375" style="93"/>
    <col min="8450" max="8450" width="2.5" style="93" customWidth="1"/>
    <col min="8451" max="8451" width="34" style="93" customWidth="1"/>
    <col min="8452" max="8452" width="42.59765625" style="93" customWidth="1"/>
    <col min="8453" max="8453" width="13.3984375" style="93" customWidth="1"/>
    <col min="8454" max="8705" width="32.3984375" style="93"/>
    <col min="8706" max="8706" width="2.5" style="93" customWidth="1"/>
    <col min="8707" max="8707" width="34" style="93" customWidth="1"/>
    <col min="8708" max="8708" width="42.59765625" style="93" customWidth="1"/>
    <col min="8709" max="8709" width="13.3984375" style="93" customWidth="1"/>
    <col min="8710" max="8961" width="32.3984375" style="93"/>
    <col min="8962" max="8962" width="2.5" style="93" customWidth="1"/>
    <col min="8963" max="8963" width="34" style="93" customWidth="1"/>
    <col min="8964" max="8964" width="42.59765625" style="93" customWidth="1"/>
    <col min="8965" max="8965" width="13.3984375" style="93" customWidth="1"/>
    <col min="8966" max="9217" width="32.3984375" style="93"/>
    <col min="9218" max="9218" width="2.5" style="93" customWidth="1"/>
    <col min="9219" max="9219" width="34" style="93" customWidth="1"/>
    <col min="9220" max="9220" width="42.59765625" style="93" customWidth="1"/>
    <col min="9221" max="9221" width="13.3984375" style="93" customWidth="1"/>
    <col min="9222" max="9473" width="32.3984375" style="93"/>
    <col min="9474" max="9474" width="2.5" style="93" customWidth="1"/>
    <col min="9475" max="9475" width="34" style="93" customWidth="1"/>
    <col min="9476" max="9476" width="42.59765625" style="93" customWidth="1"/>
    <col min="9477" max="9477" width="13.3984375" style="93" customWidth="1"/>
    <col min="9478" max="9729" width="32.3984375" style="93"/>
    <col min="9730" max="9730" width="2.5" style="93" customWidth="1"/>
    <col min="9731" max="9731" width="34" style="93" customWidth="1"/>
    <col min="9732" max="9732" width="42.59765625" style="93" customWidth="1"/>
    <col min="9733" max="9733" width="13.3984375" style="93" customWidth="1"/>
    <col min="9734" max="9985" width="32.3984375" style="93"/>
    <col min="9986" max="9986" width="2.5" style="93" customWidth="1"/>
    <col min="9987" max="9987" width="34" style="93" customWidth="1"/>
    <col min="9988" max="9988" width="42.59765625" style="93" customWidth="1"/>
    <col min="9989" max="9989" width="13.3984375" style="93" customWidth="1"/>
    <col min="9990" max="10241" width="32.3984375" style="93"/>
    <col min="10242" max="10242" width="2.5" style="93" customWidth="1"/>
    <col min="10243" max="10243" width="34" style="93" customWidth="1"/>
    <col min="10244" max="10244" width="42.59765625" style="93" customWidth="1"/>
    <col min="10245" max="10245" width="13.3984375" style="93" customWidth="1"/>
    <col min="10246" max="10497" width="32.3984375" style="93"/>
    <col min="10498" max="10498" width="2.5" style="93" customWidth="1"/>
    <col min="10499" max="10499" width="34" style="93" customWidth="1"/>
    <col min="10500" max="10500" width="42.59765625" style="93" customWidth="1"/>
    <col min="10501" max="10501" width="13.3984375" style="93" customWidth="1"/>
    <col min="10502" max="10753" width="32.3984375" style="93"/>
    <col min="10754" max="10754" width="2.5" style="93" customWidth="1"/>
    <col min="10755" max="10755" width="34" style="93" customWidth="1"/>
    <col min="10756" max="10756" width="42.59765625" style="93" customWidth="1"/>
    <col min="10757" max="10757" width="13.3984375" style="93" customWidth="1"/>
    <col min="10758" max="11009" width="32.3984375" style="93"/>
    <col min="11010" max="11010" width="2.5" style="93" customWidth="1"/>
    <col min="11011" max="11011" width="34" style="93" customWidth="1"/>
    <col min="11012" max="11012" width="42.59765625" style="93" customWidth="1"/>
    <col min="11013" max="11013" width="13.3984375" style="93" customWidth="1"/>
    <col min="11014" max="11265" width="32.3984375" style="93"/>
    <col min="11266" max="11266" width="2.5" style="93" customWidth="1"/>
    <col min="11267" max="11267" width="34" style="93" customWidth="1"/>
    <col min="11268" max="11268" width="42.59765625" style="93" customWidth="1"/>
    <col min="11269" max="11269" width="13.3984375" style="93" customWidth="1"/>
    <col min="11270" max="11521" width="32.3984375" style="93"/>
    <col min="11522" max="11522" width="2.5" style="93" customWidth="1"/>
    <col min="11523" max="11523" width="34" style="93" customWidth="1"/>
    <col min="11524" max="11524" width="42.59765625" style="93" customWidth="1"/>
    <col min="11525" max="11525" width="13.3984375" style="93" customWidth="1"/>
    <col min="11526" max="11777" width="32.3984375" style="93"/>
    <col min="11778" max="11778" width="2.5" style="93" customWidth="1"/>
    <col min="11779" max="11779" width="34" style="93" customWidth="1"/>
    <col min="11780" max="11780" width="42.59765625" style="93" customWidth="1"/>
    <col min="11781" max="11781" width="13.3984375" style="93" customWidth="1"/>
    <col min="11782" max="12033" width="32.3984375" style="93"/>
    <col min="12034" max="12034" width="2.5" style="93" customWidth="1"/>
    <col min="12035" max="12035" width="34" style="93" customWidth="1"/>
    <col min="12036" max="12036" width="42.59765625" style="93" customWidth="1"/>
    <col min="12037" max="12037" width="13.3984375" style="93" customWidth="1"/>
    <col min="12038" max="12289" width="32.3984375" style="93"/>
    <col min="12290" max="12290" width="2.5" style="93" customWidth="1"/>
    <col min="12291" max="12291" width="34" style="93" customWidth="1"/>
    <col min="12292" max="12292" width="42.59765625" style="93" customWidth="1"/>
    <col min="12293" max="12293" width="13.3984375" style="93" customWidth="1"/>
    <col min="12294" max="12545" width="32.3984375" style="93"/>
    <col min="12546" max="12546" width="2.5" style="93" customWidth="1"/>
    <col min="12547" max="12547" width="34" style="93" customWidth="1"/>
    <col min="12548" max="12548" width="42.59765625" style="93" customWidth="1"/>
    <col min="12549" max="12549" width="13.3984375" style="93" customWidth="1"/>
    <col min="12550" max="12801" width="32.3984375" style="93"/>
    <col min="12802" max="12802" width="2.5" style="93" customWidth="1"/>
    <col min="12803" max="12803" width="34" style="93" customWidth="1"/>
    <col min="12804" max="12804" width="42.59765625" style="93" customWidth="1"/>
    <col min="12805" max="12805" width="13.3984375" style="93" customWidth="1"/>
    <col min="12806" max="13057" width="32.3984375" style="93"/>
    <col min="13058" max="13058" width="2.5" style="93" customWidth="1"/>
    <col min="13059" max="13059" width="34" style="93" customWidth="1"/>
    <col min="13060" max="13060" width="42.59765625" style="93" customWidth="1"/>
    <col min="13061" max="13061" width="13.3984375" style="93" customWidth="1"/>
    <col min="13062" max="13313" width="32.3984375" style="93"/>
    <col min="13314" max="13314" width="2.5" style="93" customWidth="1"/>
    <col min="13315" max="13315" width="34" style="93" customWidth="1"/>
    <col min="13316" max="13316" width="42.59765625" style="93" customWidth="1"/>
    <col min="13317" max="13317" width="13.3984375" style="93" customWidth="1"/>
    <col min="13318" max="13569" width="32.3984375" style="93"/>
    <col min="13570" max="13570" width="2.5" style="93" customWidth="1"/>
    <col min="13571" max="13571" width="34" style="93" customWidth="1"/>
    <col min="13572" max="13572" width="42.59765625" style="93" customWidth="1"/>
    <col min="13573" max="13573" width="13.3984375" style="93" customWidth="1"/>
    <col min="13574" max="13825" width="32.3984375" style="93"/>
    <col min="13826" max="13826" width="2.5" style="93" customWidth="1"/>
    <col min="13827" max="13827" width="34" style="93" customWidth="1"/>
    <col min="13828" max="13828" width="42.59765625" style="93" customWidth="1"/>
    <col min="13829" max="13829" width="13.3984375" style="93" customWidth="1"/>
    <col min="13830" max="14081" width="32.3984375" style="93"/>
    <col min="14082" max="14082" width="2.5" style="93" customWidth="1"/>
    <col min="14083" max="14083" width="34" style="93" customWidth="1"/>
    <col min="14084" max="14084" width="42.59765625" style="93" customWidth="1"/>
    <col min="14085" max="14085" width="13.3984375" style="93" customWidth="1"/>
    <col min="14086" max="14337" width="32.3984375" style="93"/>
    <col min="14338" max="14338" width="2.5" style="93" customWidth="1"/>
    <col min="14339" max="14339" width="34" style="93" customWidth="1"/>
    <col min="14340" max="14340" width="42.59765625" style="93" customWidth="1"/>
    <col min="14341" max="14341" width="13.3984375" style="93" customWidth="1"/>
    <col min="14342" max="14593" width="32.3984375" style="93"/>
    <col min="14594" max="14594" width="2.5" style="93" customWidth="1"/>
    <col min="14595" max="14595" width="34" style="93" customWidth="1"/>
    <col min="14596" max="14596" width="42.59765625" style="93" customWidth="1"/>
    <col min="14597" max="14597" width="13.3984375" style="93" customWidth="1"/>
    <col min="14598" max="14849" width="32.3984375" style="93"/>
    <col min="14850" max="14850" width="2.5" style="93" customWidth="1"/>
    <col min="14851" max="14851" width="34" style="93" customWidth="1"/>
    <col min="14852" max="14852" width="42.59765625" style="93" customWidth="1"/>
    <col min="14853" max="14853" width="13.3984375" style="93" customWidth="1"/>
    <col min="14854" max="15105" width="32.3984375" style="93"/>
    <col min="15106" max="15106" width="2.5" style="93" customWidth="1"/>
    <col min="15107" max="15107" width="34" style="93" customWidth="1"/>
    <col min="15108" max="15108" width="42.59765625" style="93" customWidth="1"/>
    <col min="15109" max="15109" width="13.3984375" style="93" customWidth="1"/>
    <col min="15110" max="15361" width="32.3984375" style="93"/>
    <col min="15362" max="15362" width="2.5" style="93" customWidth="1"/>
    <col min="15363" max="15363" width="34" style="93" customWidth="1"/>
    <col min="15364" max="15364" width="42.59765625" style="93" customWidth="1"/>
    <col min="15365" max="15365" width="13.3984375" style="93" customWidth="1"/>
    <col min="15366" max="15617" width="32.3984375" style="93"/>
    <col min="15618" max="15618" width="2.5" style="93" customWidth="1"/>
    <col min="15619" max="15619" width="34" style="93" customWidth="1"/>
    <col min="15620" max="15620" width="42.59765625" style="93" customWidth="1"/>
    <col min="15621" max="15621" width="13.3984375" style="93" customWidth="1"/>
    <col min="15622" max="15873" width="32.3984375" style="93"/>
    <col min="15874" max="15874" width="2.5" style="93" customWidth="1"/>
    <col min="15875" max="15875" width="34" style="93" customWidth="1"/>
    <col min="15876" max="15876" width="42.59765625" style="93" customWidth="1"/>
    <col min="15877" max="15877" width="13.3984375" style="93" customWidth="1"/>
    <col min="15878" max="16129" width="32.3984375" style="93"/>
    <col min="16130" max="16130" width="2.5" style="93" customWidth="1"/>
    <col min="16131" max="16131" width="34" style="93" customWidth="1"/>
    <col min="16132" max="16132" width="42.59765625" style="93" customWidth="1"/>
    <col min="16133" max="16133" width="13.3984375" style="93" customWidth="1"/>
    <col min="16134" max="16384" width="32.3984375" style="93"/>
  </cols>
  <sheetData>
    <row r="1" spans="2:5" x14ac:dyDescent="0.25">
      <c r="B1" s="289" t="s">
        <v>33</v>
      </c>
      <c r="C1" s="289"/>
      <c r="D1" s="289"/>
      <c r="E1" s="289"/>
    </row>
    <row r="2" spans="2:5" x14ac:dyDescent="0.25">
      <c r="B2" s="290" t="s">
        <v>11</v>
      </c>
      <c r="C2" s="290"/>
      <c r="D2" s="290"/>
      <c r="E2" s="290"/>
    </row>
    <row r="3" spans="2:5" ht="48" customHeight="1" x14ac:dyDescent="0.25">
      <c r="B3" s="291" t="s">
        <v>197</v>
      </c>
      <c r="C3" s="292"/>
      <c r="D3" s="292"/>
      <c r="E3" s="293"/>
    </row>
    <row r="4" spans="2:5" x14ac:dyDescent="0.25">
      <c r="B4" s="294" t="s">
        <v>118</v>
      </c>
      <c r="C4" s="294" t="s">
        <v>198</v>
      </c>
      <c r="D4" s="94" t="s">
        <v>119</v>
      </c>
      <c r="E4" s="94" t="s">
        <v>120</v>
      </c>
    </row>
    <row r="5" spans="2:5" x14ac:dyDescent="0.25">
      <c r="B5" s="294"/>
      <c r="C5" s="294"/>
      <c r="D5" s="94" t="s">
        <v>1</v>
      </c>
      <c r="E5" s="94" t="s">
        <v>121</v>
      </c>
    </row>
    <row r="6" spans="2:5" x14ac:dyDescent="0.25">
      <c r="B6" s="287" t="s">
        <v>122</v>
      </c>
      <c r="C6" s="95" t="s">
        <v>123</v>
      </c>
      <c r="D6" s="96">
        <v>6</v>
      </c>
      <c r="E6" s="282" t="s">
        <v>124</v>
      </c>
    </row>
    <row r="7" spans="2:5" x14ac:dyDescent="0.25">
      <c r="B7" s="288"/>
      <c r="C7" s="95" t="s">
        <v>125</v>
      </c>
      <c r="D7" s="97">
        <v>10</v>
      </c>
      <c r="E7" s="283"/>
    </row>
    <row r="8" spans="2:5" x14ac:dyDescent="0.25">
      <c r="B8" s="288"/>
      <c r="C8" s="95" t="s">
        <v>126</v>
      </c>
      <c r="D8" s="138">
        <v>5</v>
      </c>
      <c r="E8" s="283"/>
    </row>
    <row r="9" spans="2:5" x14ac:dyDescent="0.25">
      <c r="B9" s="288"/>
      <c r="C9" s="98" t="s">
        <v>127</v>
      </c>
      <c r="D9" s="99">
        <v>7</v>
      </c>
      <c r="E9" s="284"/>
    </row>
    <row r="10" spans="2:5" x14ac:dyDescent="0.25">
      <c r="B10" s="100"/>
      <c r="C10" s="101"/>
      <c r="D10" s="102">
        <f>SUM(D6:D9)</f>
        <v>28</v>
      </c>
      <c r="E10" s="103">
        <f>D10/D41</f>
        <v>0.15555555555555556</v>
      </c>
    </row>
    <row r="11" spans="2:5" x14ac:dyDescent="0.25">
      <c r="B11" s="273" t="s">
        <v>128</v>
      </c>
      <c r="C11" s="104" t="s">
        <v>129</v>
      </c>
      <c r="D11" s="139">
        <v>6</v>
      </c>
      <c r="E11" s="276" t="s">
        <v>130</v>
      </c>
    </row>
    <row r="12" spans="2:5" x14ac:dyDescent="0.25">
      <c r="B12" s="274"/>
      <c r="C12" s="106" t="s">
        <v>131</v>
      </c>
      <c r="D12" s="96">
        <v>4</v>
      </c>
      <c r="E12" s="277"/>
    </row>
    <row r="13" spans="2:5" x14ac:dyDescent="0.25">
      <c r="B13" s="274"/>
      <c r="C13" s="95" t="s">
        <v>132</v>
      </c>
      <c r="D13" s="139">
        <v>12</v>
      </c>
      <c r="E13" s="277"/>
    </row>
    <row r="14" spans="2:5" x14ac:dyDescent="0.25">
      <c r="B14" s="274"/>
      <c r="C14" s="95" t="s">
        <v>133</v>
      </c>
      <c r="D14" s="96">
        <v>6</v>
      </c>
      <c r="E14" s="277"/>
    </row>
    <row r="15" spans="2:5" ht="26.4" x14ac:dyDescent="0.25">
      <c r="B15" s="274"/>
      <c r="C15" s="95" t="s">
        <v>134</v>
      </c>
      <c r="D15" s="96">
        <v>6</v>
      </c>
      <c r="E15" s="277"/>
    </row>
    <row r="16" spans="2:5" x14ac:dyDescent="0.25">
      <c r="B16" s="274"/>
      <c r="C16" s="95" t="s">
        <v>135</v>
      </c>
      <c r="D16" s="96">
        <v>9</v>
      </c>
      <c r="E16" s="277"/>
    </row>
    <row r="17" spans="2:5" x14ac:dyDescent="0.25">
      <c r="B17" s="274"/>
      <c r="C17" s="104" t="s">
        <v>136</v>
      </c>
      <c r="D17" s="107">
        <v>5</v>
      </c>
      <c r="E17" s="277"/>
    </row>
    <row r="18" spans="2:5" x14ac:dyDescent="0.25">
      <c r="B18" s="274"/>
      <c r="C18" s="95" t="s">
        <v>137</v>
      </c>
      <c r="D18" s="96">
        <v>7</v>
      </c>
      <c r="E18" s="277"/>
    </row>
    <row r="19" spans="2:5" x14ac:dyDescent="0.25">
      <c r="B19" s="274"/>
      <c r="C19" s="95" t="s">
        <v>138</v>
      </c>
      <c r="D19" s="96">
        <v>7</v>
      </c>
      <c r="E19" s="277"/>
    </row>
    <row r="20" spans="2:5" x14ac:dyDescent="0.25">
      <c r="B20" s="274"/>
      <c r="C20" s="95" t="s">
        <v>139</v>
      </c>
      <c r="D20" s="105">
        <v>5</v>
      </c>
      <c r="E20" s="277"/>
    </row>
    <row r="21" spans="2:5" x14ac:dyDescent="0.25">
      <c r="B21" s="274"/>
      <c r="C21" s="95" t="s">
        <v>140</v>
      </c>
      <c r="D21" s="96">
        <v>9</v>
      </c>
      <c r="E21" s="277"/>
    </row>
    <row r="22" spans="2:5" x14ac:dyDescent="0.25">
      <c r="B22" s="274"/>
      <c r="C22" s="95" t="s">
        <v>141</v>
      </c>
      <c r="D22" s="96">
        <v>7</v>
      </c>
      <c r="E22" s="277"/>
    </row>
    <row r="23" spans="2:5" x14ac:dyDescent="0.25">
      <c r="B23" s="274"/>
      <c r="C23" s="95" t="s">
        <v>142</v>
      </c>
      <c r="D23" s="96">
        <v>4</v>
      </c>
      <c r="E23" s="277"/>
    </row>
    <row r="24" spans="2:5" x14ac:dyDescent="0.25">
      <c r="B24" s="274"/>
      <c r="C24" s="95" t="s">
        <v>143</v>
      </c>
      <c r="D24" s="96">
        <v>4</v>
      </c>
      <c r="E24" s="277"/>
    </row>
    <row r="25" spans="2:5" x14ac:dyDescent="0.25">
      <c r="B25" s="274"/>
      <c r="C25" s="95" t="s">
        <v>144</v>
      </c>
      <c r="D25" s="96">
        <v>3</v>
      </c>
      <c r="E25" s="277"/>
    </row>
    <row r="26" spans="2:5" x14ac:dyDescent="0.25">
      <c r="B26" s="275"/>
      <c r="C26" s="95" t="s">
        <v>145</v>
      </c>
      <c r="D26" s="139">
        <v>4</v>
      </c>
      <c r="E26" s="278"/>
    </row>
    <row r="27" spans="2:5" x14ac:dyDescent="0.25">
      <c r="B27" s="108"/>
      <c r="C27" s="109"/>
      <c r="D27" s="102">
        <f>SUM(D11:D26)</f>
        <v>98</v>
      </c>
      <c r="E27" s="103">
        <f>D27/D41</f>
        <v>0.5444444444444444</v>
      </c>
    </row>
    <row r="28" spans="2:5" x14ac:dyDescent="0.25">
      <c r="B28" s="279" t="s">
        <v>146</v>
      </c>
      <c r="C28" s="104" t="s">
        <v>147</v>
      </c>
      <c r="D28" s="96">
        <v>4</v>
      </c>
      <c r="E28" s="282" t="s">
        <v>148</v>
      </c>
    </row>
    <row r="29" spans="2:5" ht="26.4" x14ac:dyDescent="0.25">
      <c r="B29" s="280"/>
      <c r="C29" s="95" t="s">
        <v>149</v>
      </c>
      <c r="D29" s="107">
        <v>4</v>
      </c>
      <c r="E29" s="283"/>
    </row>
    <row r="30" spans="2:5" ht="26.4" x14ac:dyDescent="0.25">
      <c r="B30" s="280"/>
      <c r="C30" s="95" t="s">
        <v>150</v>
      </c>
      <c r="D30" s="96">
        <v>4</v>
      </c>
      <c r="E30" s="283"/>
    </row>
    <row r="31" spans="2:5" x14ac:dyDescent="0.25">
      <c r="B31" s="280"/>
      <c r="C31" s="98" t="s">
        <v>151</v>
      </c>
      <c r="D31" s="110">
        <v>5</v>
      </c>
      <c r="E31" s="283"/>
    </row>
    <row r="32" spans="2:5" ht="26.4" x14ac:dyDescent="0.25">
      <c r="B32" s="281"/>
      <c r="C32" s="95" t="s">
        <v>152</v>
      </c>
      <c r="D32" s="107">
        <v>5</v>
      </c>
      <c r="E32" s="284"/>
    </row>
    <row r="33" spans="2:5" x14ac:dyDescent="0.25">
      <c r="B33" s="111"/>
      <c r="C33" s="101"/>
      <c r="D33" s="102">
        <f>SUM(D28:D32)</f>
        <v>22</v>
      </c>
      <c r="E33" s="103">
        <f>D33/D41</f>
        <v>0.12222222222222222</v>
      </c>
    </row>
    <row r="34" spans="2:5" x14ac:dyDescent="0.25">
      <c r="B34" s="279" t="s">
        <v>153</v>
      </c>
      <c r="C34" s="104" t="s">
        <v>154</v>
      </c>
      <c r="D34" s="96">
        <v>7</v>
      </c>
      <c r="E34" s="285" t="s">
        <v>42</v>
      </c>
    </row>
    <row r="35" spans="2:5" x14ac:dyDescent="0.25">
      <c r="B35" s="280"/>
      <c r="C35" s="106" t="s">
        <v>155</v>
      </c>
      <c r="D35" s="96">
        <v>7</v>
      </c>
      <c r="E35" s="286"/>
    </row>
    <row r="36" spans="2:5" x14ac:dyDescent="0.25">
      <c r="B36" s="280"/>
      <c r="C36" s="95" t="s">
        <v>156</v>
      </c>
      <c r="D36" s="96">
        <v>5</v>
      </c>
      <c r="E36" s="286"/>
    </row>
    <row r="37" spans="2:5" x14ac:dyDescent="0.25">
      <c r="B37" s="280"/>
      <c r="C37" s="95" t="s">
        <v>157</v>
      </c>
      <c r="D37" s="96">
        <v>5</v>
      </c>
      <c r="E37" s="286"/>
    </row>
    <row r="38" spans="2:5" x14ac:dyDescent="0.25">
      <c r="B38" s="108"/>
      <c r="C38" s="109"/>
      <c r="D38" s="102">
        <f>SUM(D34:D37)</f>
        <v>24</v>
      </c>
      <c r="E38" s="103">
        <f>D38/D41</f>
        <v>0.13333333333333333</v>
      </c>
    </row>
    <row r="39" spans="2:5" ht="24" x14ac:dyDescent="0.25">
      <c r="B39" s="112" t="s">
        <v>158</v>
      </c>
      <c r="C39" s="95" t="s">
        <v>27</v>
      </c>
      <c r="D39" s="96">
        <v>8</v>
      </c>
      <c r="E39" s="113" t="s">
        <v>159</v>
      </c>
    </row>
    <row r="40" spans="2:5" x14ac:dyDescent="0.25">
      <c r="B40" s="114"/>
      <c r="C40" s="101"/>
      <c r="D40" s="102">
        <f>SUM(D39)</f>
        <v>8</v>
      </c>
      <c r="E40" s="103">
        <f>D40/D41</f>
        <v>4.4444444444444446E-2</v>
      </c>
    </row>
    <row r="41" spans="2:5" x14ac:dyDescent="0.25">
      <c r="B41" s="269" t="s">
        <v>7</v>
      </c>
      <c r="C41" s="270"/>
      <c r="D41" s="115">
        <f>SUM(D10,D27,D33,D38,D40)</f>
        <v>180</v>
      </c>
      <c r="E41" s="116">
        <f>SUM(E10,E27,E33,E38,E40)</f>
        <v>0.99999999999999989</v>
      </c>
    </row>
    <row r="42" spans="2:5" ht="15.6" x14ac:dyDescent="0.25">
      <c r="B42" s="271" t="s">
        <v>160</v>
      </c>
      <c r="C42" s="271"/>
      <c r="D42" s="117">
        <f>SUM(D10,D27)</f>
        <v>126</v>
      </c>
      <c r="E42" s="118">
        <f>D42/D41</f>
        <v>0.7</v>
      </c>
    </row>
    <row r="43" spans="2:5" ht="57" customHeight="1" x14ac:dyDescent="0.25">
      <c r="B43" s="272" t="s">
        <v>161</v>
      </c>
      <c r="C43" s="272"/>
      <c r="D43" s="272"/>
      <c r="E43" s="272"/>
    </row>
  </sheetData>
  <mergeCells count="16">
    <mergeCell ref="B6:B9"/>
    <mergeCell ref="E6:E9"/>
    <mergeCell ref="B1:E1"/>
    <mergeCell ref="B2:E2"/>
    <mergeCell ref="B3:E3"/>
    <mergeCell ref="B4:B5"/>
    <mergeCell ref="C4:C5"/>
    <mergeCell ref="B41:C41"/>
    <mergeCell ref="B42:C42"/>
    <mergeCell ref="B43:E43"/>
    <mergeCell ref="B11:B26"/>
    <mergeCell ref="E11:E26"/>
    <mergeCell ref="B28:B32"/>
    <mergeCell ref="E28:E32"/>
    <mergeCell ref="B34:B37"/>
    <mergeCell ref="E34:E37"/>
  </mergeCells>
  <pageMargins left="0.25" right="0.25" top="0.75" bottom="0.75" header="0.3" footer="0.3"/>
  <pageSetup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kurrikula NAV 22-23</vt:lpstr>
      <vt:lpstr>v-2023-2024</vt:lpstr>
      <vt:lpstr>kurrikula NAV new</vt:lpstr>
      <vt:lpstr>Plani mësimor NAV new </vt:lpstr>
      <vt:lpstr>Veprimtari NAV - A-E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Alma Golgota</cp:lastModifiedBy>
  <cp:lastPrinted>2022-08-31T15:44:59Z</cp:lastPrinted>
  <dcterms:created xsi:type="dcterms:W3CDTF">2020-06-27T14:23:00Z</dcterms:created>
  <dcterms:modified xsi:type="dcterms:W3CDTF">2023-09-03T16:21:43Z</dcterms:modified>
</cp:coreProperties>
</file>